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Student Information\"/>
    </mc:Choice>
  </mc:AlternateContent>
  <bookViews>
    <workbookView xWindow="10170" yWindow="-15" windowWidth="10005" windowHeight="9330"/>
  </bookViews>
  <sheets>
    <sheet name="Compare" sheetId="21" r:id="rId1"/>
    <sheet name="UG student info" sheetId="31" state="hidden" r:id="rId2"/>
    <sheet name="student info fa 18" sheetId="33" r:id="rId3"/>
    <sheet name="student info fa 17" sheetId="32" r:id="rId4"/>
    <sheet name="student info fa 16" sheetId="30" r:id="rId5"/>
    <sheet name="student info fa 15" sheetId="29" r:id="rId6"/>
    <sheet name="student info fa 14" sheetId="28" r:id="rId7"/>
    <sheet name="student info fa 13" sheetId="27" r:id="rId8"/>
    <sheet name="student info fa 12" sheetId="26" r:id="rId9"/>
    <sheet name="student info fa 11" sheetId="25" r:id="rId10"/>
    <sheet name="student info fa 10" sheetId="24" r:id="rId11"/>
    <sheet name="student info fa 09" sheetId="22" r:id="rId12"/>
    <sheet name="student info fa 08" sheetId="20" r:id="rId13"/>
    <sheet name="student info fa 07" sheetId="19" r:id="rId14"/>
    <sheet name="student info fa 06" sheetId="18" r:id="rId15"/>
  </sheets>
  <definedNames>
    <definedName name="_xlnm.Print_Area" localSheetId="14">'student info fa 06'!$A$1:$G$53</definedName>
    <definedName name="_xlnm.Print_Area" localSheetId="13">'student info fa 07'!$A$1:$G$52</definedName>
    <definedName name="_xlnm.Print_Area" localSheetId="12">'student info fa 08'!$A$1:$G$52</definedName>
    <definedName name="_xlnm.Print_Area" localSheetId="11">'student info fa 09'!$A$1:$G$52</definedName>
    <definedName name="_xlnm.Print_Area" localSheetId="10">'student info fa 10'!$A$1:$G$53</definedName>
    <definedName name="_xlnm.Print_Area" localSheetId="9">'student info fa 11'!$A$1:$G$53</definedName>
    <definedName name="_xlnm.Print_Area" localSheetId="8">'student info fa 12'!$A$1:$G$53</definedName>
    <definedName name="_xlnm.Print_Area" localSheetId="7">'student info fa 13'!$A$1:$G$53</definedName>
    <definedName name="_xlnm.Print_Area" localSheetId="6">'student info fa 14'!$A$1:$G$53</definedName>
    <definedName name="_xlnm.Print_Area" localSheetId="5">'student info fa 15'!$A$1:$G$53</definedName>
    <definedName name="_xlnm.Print_Area" localSheetId="4">'student info fa 16'!$A$1:$G$53</definedName>
    <definedName name="_xlnm.Print_Area" localSheetId="3">'student info fa 17'!$A$1:$G$53</definedName>
    <definedName name="_xlnm.Print_Area" localSheetId="2">'student info fa 18'!$A$1:$G$53</definedName>
    <definedName name="_xlnm.Print_Area" localSheetId="1">'UG student info'!$A$1:$G$53</definedName>
  </definedNames>
  <calcPr calcId="152511"/>
</workbook>
</file>

<file path=xl/calcChain.xml><?xml version="1.0" encoding="utf-8"?>
<calcChain xmlns="http://schemas.openxmlformats.org/spreadsheetml/2006/main">
  <c r="C48" i="21" l="1"/>
  <c r="C47" i="21"/>
  <c r="C46" i="21"/>
  <c r="C45" i="21"/>
  <c r="C44" i="21"/>
  <c r="C43" i="21"/>
  <c r="C42" i="21"/>
  <c r="C38" i="21"/>
  <c r="C37" i="21"/>
  <c r="C36" i="21"/>
  <c r="C35" i="21"/>
  <c r="C34" i="21"/>
  <c r="C33" i="21"/>
  <c r="C32" i="21"/>
  <c r="C31" i="21"/>
  <c r="C30" i="21"/>
  <c r="C27" i="21"/>
  <c r="C26" i="21"/>
  <c r="C22" i="21"/>
  <c r="C21" i="21"/>
  <c r="C20" i="21"/>
  <c r="C19" i="21"/>
  <c r="C18" i="21"/>
  <c r="C17" i="21"/>
  <c r="C16" i="21"/>
  <c r="C12" i="21"/>
  <c r="C11" i="21"/>
  <c r="B52" i="21"/>
  <c r="B51" i="21"/>
  <c r="B50" i="21"/>
  <c r="B48" i="21"/>
  <c r="B47" i="21"/>
  <c r="B46" i="21"/>
  <c r="B45" i="21"/>
  <c r="B44" i="21"/>
  <c r="B43" i="21"/>
  <c r="B42" i="21"/>
  <c r="B39" i="21"/>
  <c r="B38" i="21"/>
  <c r="B37" i="21"/>
  <c r="B36" i="21"/>
  <c r="B35" i="21"/>
  <c r="B34" i="21"/>
  <c r="B33" i="21"/>
  <c r="B32" i="21"/>
  <c r="B31" i="21"/>
  <c r="B30" i="21"/>
  <c r="B27" i="21"/>
  <c r="B26" i="21"/>
  <c r="B24" i="21"/>
  <c r="B23" i="21"/>
  <c r="B22" i="21"/>
  <c r="B21" i="21"/>
  <c r="B20" i="21"/>
  <c r="B19" i="21"/>
  <c r="B18" i="21"/>
  <c r="B17" i="21"/>
  <c r="B16" i="21"/>
  <c r="B13" i="21"/>
  <c r="B12" i="21"/>
  <c r="B11" i="21"/>
  <c r="B8" i="21"/>
  <c r="B5" i="21"/>
  <c r="B51" i="31" l="1"/>
  <c r="B50" i="31"/>
  <c r="B42" i="31"/>
  <c r="B43" i="31"/>
  <c r="B44" i="31"/>
  <c r="B45" i="31"/>
  <c r="B46" i="31"/>
  <c r="B47" i="31"/>
  <c r="B48" i="31"/>
  <c r="B41" i="31"/>
  <c r="B37" i="31"/>
  <c r="B36" i="31"/>
  <c r="B30" i="31"/>
  <c r="B31" i="31"/>
  <c r="B32" i="31"/>
  <c r="C32" i="31" s="1"/>
  <c r="B33" i="31"/>
  <c r="B34" i="31"/>
  <c r="B29" i="31"/>
  <c r="B26" i="31"/>
  <c r="C26" i="31" s="1"/>
  <c r="B25" i="31"/>
  <c r="B16" i="31"/>
  <c r="B17" i="31"/>
  <c r="B18" i="31"/>
  <c r="B19" i="31"/>
  <c r="B20" i="31"/>
  <c r="B21" i="31"/>
  <c r="B22" i="31"/>
  <c r="B15" i="31"/>
  <c r="B11" i="31"/>
  <c r="C11" i="31" s="1"/>
  <c r="B10" i="31"/>
  <c r="B5" i="31"/>
  <c r="B4" i="31"/>
  <c r="B7" i="31"/>
  <c r="B49" i="31" l="1"/>
  <c r="C31" i="31"/>
  <c r="B23" i="31"/>
  <c r="C21" i="31" s="1"/>
  <c r="C36" i="31"/>
  <c r="C46" i="31"/>
  <c r="C47" i="31"/>
  <c r="B35" i="31"/>
  <c r="B38" i="31" s="1"/>
  <c r="C12" i="31"/>
  <c r="C29" i="31"/>
  <c r="C33" i="31"/>
  <c r="C37" i="31"/>
  <c r="C30" i="31"/>
  <c r="C34" i="31"/>
  <c r="C10" i="31"/>
  <c r="C25" i="31"/>
  <c r="C43" i="31"/>
  <c r="C44" i="31"/>
  <c r="C18" i="31"/>
  <c r="C41" i="31"/>
  <c r="C45" i="31"/>
  <c r="C42" i="31"/>
  <c r="D49" i="33"/>
  <c r="B49" i="33"/>
  <c r="C47" i="33" s="1"/>
  <c r="F48" i="33"/>
  <c r="F47" i="33"/>
  <c r="F46" i="33"/>
  <c r="C46" i="33"/>
  <c r="F45" i="33"/>
  <c r="F44" i="33"/>
  <c r="C44" i="33"/>
  <c r="F43" i="33"/>
  <c r="F42" i="33"/>
  <c r="C42" i="33"/>
  <c r="F41" i="33"/>
  <c r="F37" i="33"/>
  <c r="E37" i="33"/>
  <c r="C37" i="33"/>
  <c r="F36" i="33"/>
  <c r="E36" i="33"/>
  <c r="C36" i="33"/>
  <c r="D35" i="33"/>
  <c r="B35" i="33"/>
  <c r="C35" i="33" s="1"/>
  <c r="F34" i="33"/>
  <c r="E34" i="33"/>
  <c r="F33" i="33"/>
  <c r="E33" i="33"/>
  <c r="C33" i="33"/>
  <c r="F32" i="33"/>
  <c r="E32" i="33"/>
  <c r="C32" i="33"/>
  <c r="F31" i="33"/>
  <c r="E31" i="33"/>
  <c r="C31" i="33"/>
  <c r="F30" i="33"/>
  <c r="E30" i="33"/>
  <c r="C30" i="33"/>
  <c r="F29" i="33"/>
  <c r="E29" i="33"/>
  <c r="C29" i="33"/>
  <c r="F26" i="33"/>
  <c r="E26" i="33"/>
  <c r="C26" i="33"/>
  <c r="F25" i="33"/>
  <c r="E25" i="33"/>
  <c r="C25" i="33"/>
  <c r="D23" i="33"/>
  <c r="B23" i="33"/>
  <c r="C21" i="33" s="1"/>
  <c r="F22" i="33"/>
  <c r="F21" i="33"/>
  <c r="E21" i="33"/>
  <c r="F20" i="33"/>
  <c r="F19" i="33"/>
  <c r="F18" i="33"/>
  <c r="F17" i="33"/>
  <c r="F16" i="33"/>
  <c r="F15" i="33"/>
  <c r="F12" i="33"/>
  <c r="E12" i="33"/>
  <c r="C12" i="33"/>
  <c r="F11" i="33"/>
  <c r="E11" i="33"/>
  <c r="C11" i="33"/>
  <c r="F10" i="33"/>
  <c r="E10" i="33"/>
  <c r="C10" i="33"/>
  <c r="F7" i="33"/>
  <c r="F5" i="33"/>
  <c r="B6" i="21" s="1"/>
  <c r="F4" i="33"/>
  <c r="E47" i="33" l="1"/>
  <c r="C35" i="31"/>
  <c r="D38" i="33"/>
  <c r="E15" i="33"/>
  <c r="E19" i="33"/>
  <c r="E17" i="33"/>
  <c r="E16" i="33"/>
  <c r="E20" i="33"/>
  <c r="E18" i="33"/>
  <c r="C20" i="31"/>
  <c r="C17" i="31"/>
  <c r="C16" i="31"/>
  <c r="C19" i="31"/>
  <c r="C15" i="31"/>
  <c r="G12" i="33"/>
  <c r="G25" i="33"/>
  <c r="G31" i="33"/>
  <c r="G34" i="33"/>
  <c r="G37" i="33"/>
  <c r="F49" i="33"/>
  <c r="G45" i="33" s="1"/>
  <c r="C43" i="33"/>
  <c r="C45" i="33"/>
  <c r="B38" i="33"/>
  <c r="G11" i="33"/>
  <c r="G30" i="33"/>
  <c r="G36" i="33"/>
  <c r="G10" i="33"/>
  <c r="F23" i="33"/>
  <c r="G17" i="33" s="1"/>
  <c r="G29" i="33"/>
  <c r="G33" i="33"/>
  <c r="G26" i="33"/>
  <c r="G32" i="33"/>
  <c r="G43" i="33"/>
  <c r="G42" i="33"/>
  <c r="E35" i="33"/>
  <c r="G41" i="33"/>
  <c r="F35" i="33"/>
  <c r="C15" i="33"/>
  <c r="C16" i="33"/>
  <c r="C17" i="33"/>
  <c r="C18" i="33"/>
  <c r="C19" i="33"/>
  <c r="C20" i="33"/>
  <c r="E41" i="33"/>
  <c r="E42" i="33"/>
  <c r="E43" i="33"/>
  <c r="E44" i="33"/>
  <c r="E45" i="33"/>
  <c r="E46" i="33"/>
  <c r="D49" i="31"/>
  <c r="E47" i="31" s="1"/>
  <c r="E43" i="31"/>
  <c r="E42" i="31"/>
  <c r="E41" i="31"/>
  <c r="D38" i="31"/>
  <c r="E37" i="31"/>
  <c r="E36" i="31"/>
  <c r="D35" i="31"/>
  <c r="E35" i="31" s="1"/>
  <c r="E34" i="31"/>
  <c r="E33" i="31"/>
  <c r="E32" i="31"/>
  <c r="E31" i="31"/>
  <c r="E30" i="31"/>
  <c r="E29" i="31"/>
  <c r="E26" i="31"/>
  <c r="E25" i="31"/>
  <c r="D23" i="31"/>
  <c r="E18" i="31" s="1"/>
  <c r="E21" i="31"/>
  <c r="E20" i="31"/>
  <c r="E19" i="31"/>
  <c r="E12" i="31"/>
  <c r="E11" i="31"/>
  <c r="E10" i="31"/>
  <c r="D7" i="31"/>
  <c r="G44" i="33" l="1"/>
  <c r="G47" i="33"/>
  <c r="G46" i="33"/>
  <c r="G18" i="33"/>
  <c r="G15" i="33"/>
  <c r="G16" i="33"/>
  <c r="G21" i="33"/>
  <c r="G19" i="33"/>
  <c r="G20" i="33"/>
  <c r="G35" i="33"/>
  <c r="F38" i="33"/>
  <c r="E15" i="31"/>
  <c r="E44" i="31"/>
  <c r="E16" i="31"/>
  <c r="E45" i="31"/>
  <c r="E17" i="31"/>
  <c r="E46" i="31"/>
  <c r="D7" i="32"/>
  <c r="D49" i="32" l="1"/>
  <c r="E46" i="32" s="1"/>
  <c r="B49" i="32"/>
  <c r="C45" i="32" s="1"/>
  <c r="F48" i="32"/>
  <c r="F47" i="32"/>
  <c r="F46" i="32"/>
  <c r="F45" i="32"/>
  <c r="F44" i="32"/>
  <c r="F43" i="32"/>
  <c r="F42" i="32"/>
  <c r="F41" i="32"/>
  <c r="F37" i="32"/>
  <c r="E37" i="32"/>
  <c r="C37" i="32"/>
  <c r="F36" i="32"/>
  <c r="E36" i="32"/>
  <c r="C36" i="32"/>
  <c r="D35" i="32"/>
  <c r="D38" i="32" s="1"/>
  <c r="B35" i="32"/>
  <c r="B38" i="32" s="1"/>
  <c r="F34" i="32"/>
  <c r="E34" i="32"/>
  <c r="F33" i="32"/>
  <c r="E33" i="32"/>
  <c r="C33" i="32"/>
  <c r="F32" i="32"/>
  <c r="E32" i="32"/>
  <c r="C32" i="32"/>
  <c r="F31" i="32"/>
  <c r="E31" i="32"/>
  <c r="C31" i="32"/>
  <c r="F30" i="32"/>
  <c r="E30" i="32"/>
  <c r="C30" i="32"/>
  <c r="F29" i="32"/>
  <c r="E29" i="32"/>
  <c r="C29" i="32"/>
  <c r="F26" i="32"/>
  <c r="E26" i="32"/>
  <c r="C26" i="32"/>
  <c r="F25" i="32"/>
  <c r="E25" i="32"/>
  <c r="C25" i="32"/>
  <c r="D23" i="32"/>
  <c r="E17" i="32" s="1"/>
  <c r="B23" i="32"/>
  <c r="C20" i="32" s="1"/>
  <c r="F22" i="32"/>
  <c r="F21" i="32"/>
  <c r="F20" i="32"/>
  <c r="F19" i="32"/>
  <c r="F18" i="32"/>
  <c r="F17" i="32"/>
  <c r="F16" i="32"/>
  <c r="F15" i="32"/>
  <c r="F12" i="32"/>
  <c r="E12" i="32"/>
  <c r="C12" i="32"/>
  <c r="F11" i="32"/>
  <c r="E11" i="32"/>
  <c r="C11" i="32"/>
  <c r="F10" i="32"/>
  <c r="G10" i="32" s="1"/>
  <c r="E10" i="32"/>
  <c r="C10" i="32"/>
  <c r="F7" i="32"/>
  <c r="F5" i="32"/>
  <c r="F4" i="32"/>
  <c r="E45" i="32" l="1"/>
  <c r="C46" i="32"/>
  <c r="C43" i="32"/>
  <c r="C42" i="32"/>
  <c r="C47" i="32"/>
  <c r="C44" i="32"/>
  <c r="E19" i="32"/>
  <c r="E21" i="32"/>
  <c r="E18" i="32"/>
  <c r="E15" i="32"/>
  <c r="C17" i="32"/>
  <c r="C15" i="32"/>
  <c r="C21" i="32"/>
  <c r="G12" i="32"/>
  <c r="G31" i="32"/>
  <c r="G34" i="32"/>
  <c r="G37" i="32"/>
  <c r="G36" i="32"/>
  <c r="G33" i="32"/>
  <c r="G26" i="32"/>
  <c r="E43" i="32"/>
  <c r="E47" i="32"/>
  <c r="E41" i="32"/>
  <c r="E16" i="32"/>
  <c r="E20" i="32"/>
  <c r="G29" i="32"/>
  <c r="G32" i="32"/>
  <c r="F49" i="32"/>
  <c r="G43" i="32" s="1"/>
  <c r="G30" i="32"/>
  <c r="G25" i="32"/>
  <c r="G11" i="32"/>
  <c r="C19" i="32"/>
  <c r="F23" i="32"/>
  <c r="G18" i="32" s="1"/>
  <c r="C35" i="32"/>
  <c r="F35" i="32"/>
  <c r="E35" i="32"/>
  <c r="C16" i="32"/>
  <c r="C18" i="32"/>
  <c r="E42" i="32"/>
  <c r="E44" i="32"/>
  <c r="Y49" i="31"/>
  <c r="Z47" i="31" s="1"/>
  <c r="Z37" i="31"/>
  <c r="Z36" i="31"/>
  <c r="Y35" i="31"/>
  <c r="Y38" i="31" s="1"/>
  <c r="Z34" i="31"/>
  <c r="Z33" i="31"/>
  <c r="Z32" i="31"/>
  <c r="Z31" i="31"/>
  <c r="Z30" i="31"/>
  <c r="Z29" i="31"/>
  <c r="Z26" i="31"/>
  <c r="Z25" i="31"/>
  <c r="Y23" i="31"/>
  <c r="Z18" i="31" s="1"/>
  <c r="Z12" i="31"/>
  <c r="Z11" i="31"/>
  <c r="Z10" i="31"/>
  <c r="W49" i="31"/>
  <c r="X47" i="31" s="1"/>
  <c r="X37" i="31"/>
  <c r="X36" i="31"/>
  <c r="W35" i="31"/>
  <c r="X35" i="31" s="1"/>
  <c r="X34" i="31"/>
  <c r="X33" i="31"/>
  <c r="X32" i="31"/>
  <c r="X31" i="31"/>
  <c r="X30" i="31"/>
  <c r="X29" i="31"/>
  <c r="X26" i="31"/>
  <c r="X25" i="31"/>
  <c r="W23" i="31"/>
  <c r="X17" i="31" s="1"/>
  <c r="X12" i="31"/>
  <c r="X11" i="31"/>
  <c r="X10" i="31"/>
  <c r="U49" i="31"/>
  <c r="V47" i="31" s="1"/>
  <c r="V37" i="31"/>
  <c r="V36" i="31"/>
  <c r="U35" i="31"/>
  <c r="V35" i="31" s="1"/>
  <c r="V34" i="31"/>
  <c r="V33" i="31"/>
  <c r="V32" i="31"/>
  <c r="V31" i="31"/>
  <c r="V30" i="31"/>
  <c r="V29" i="31"/>
  <c r="V26" i="31"/>
  <c r="V25" i="31"/>
  <c r="U23" i="31"/>
  <c r="V17" i="31" s="1"/>
  <c r="V12" i="31"/>
  <c r="V11" i="31"/>
  <c r="V10" i="31"/>
  <c r="R49" i="31"/>
  <c r="S46" i="31" s="1"/>
  <c r="S44" i="31"/>
  <c r="S43" i="31"/>
  <c r="S41" i="31"/>
  <c r="S37" i="31"/>
  <c r="S36" i="31"/>
  <c r="R35" i="31"/>
  <c r="R38" i="31" s="1"/>
  <c r="S34" i="31"/>
  <c r="S33" i="31"/>
  <c r="S32" i="31"/>
  <c r="S31" i="31"/>
  <c r="S30" i="31"/>
  <c r="S29" i="31"/>
  <c r="S26" i="31"/>
  <c r="S25" i="31"/>
  <c r="R23" i="31"/>
  <c r="S19" i="31" s="1"/>
  <c r="S20" i="31"/>
  <c r="S12" i="31"/>
  <c r="S11" i="31"/>
  <c r="S10" i="31"/>
  <c r="P49" i="31"/>
  <c r="Q46" i="31" s="1"/>
  <c r="Q37" i="31"/>
  <c r="Q36" i="31"/>
  <c r="P35" i="31"/>
  <c r="Q35" i="31" s="1"/>
  <c r="Q34" i="31"/>
  <c r="Q33" i="31"/>
  <c r="Q32" i="31"/>
  <c r="Q31" i="31"/>
  <c r="Q30" i="31"/>
  <c r="Q29" i="31"/>
  <c r="Q26" i="31"/>
  <c r="Q25" i="31"/>
  <c r="P23" i="31"/>
  <c r="Q17" i="31" s="1"/>
  <c r="Q21" i="31"/>
  <c r="Q12" i="31"/>
  <c r="Q11" i="31"/>
  <c r="Q10" i="31"/>
  <c r="N49" i="31"/>
  <c r="O47" i="31" s="1"/>
  <c r="O37" i="31"/>
  <c r="O36" i="31"/>
  <c r="N35" i="31"/>
  <c r="O35" i="31" s="1"/>
  <c r="O34" i="31"/>
  <c r="O33" i="31"/>
  <c r="O32" i="31"/>
  <c r="O31" i="31"/>
  <c r="O30" i="31"/>
  <c r="O29" i="31"/>
  <c r="N27" i="31"/>
  <c r="O26" i="31"/>
  <c r="O25" i="31"/>
  <c r="N23" i="31"/>
  <c r="O20" i="31" s="1"/>
  <c r="O12" i="31"/>
  <c r="O11" i="31"/>
  <c r="O10" i="31"/>
  <c r="L49" i="31"/>
  <c r="M47" i="31" s="1"/>
  <c r="M37" i="31"/>
  <c r="M36" i="31"/>
  <c r="L35" i="31"/>
  <c r="L38" i="31" s="1"/>
  <c r="M34" i="31"/>
  <c r="M33" i="31"/>
  <c r="M32" i="31"/>
  <c r="M31" i="31"/>
  <c r="M30" i="31"/>
  <c r="M29" i="31"/>
  <c r="M26" i="31"/>
  <c r="M25" i="31"/>
  <c r="L23" i="31"/>
  <c r="M18" i="31" s="1"/>
  <c r="M12" i="31"/>
  <c r="M11" i="31"/>
  <c r="M10" i="31"/>
  <c r="J49" i="31"/>
  <c r="K47" i="31" s="1"/>
  <c r="K37" i="31"/>
  <c r="K36" i="31"/>
  <c r="J35" i="31"/>
  <c r="K35" i="31" s="1"/>
  <c r="K34" i="31"/>
  <c r="K33" i="31"/>
  <c r="K32" i="31"/>
  <c r="K31" i="31"/>
  <c r="K30" i="31"/>
  <c r="K29" i="31"/>
  <c r="K26" i="31"/>
  <c r="K25" i="31"/>
  <c r="J23" i="31"/>
  <c r="K18" i="31" s="1"/>
  <c r="K20" i="31"/>
  <c r="K12" i="31"/>
  <c r="K11" i="31"/>
  <c r="K10" i="31"/>
  <c r="H49" i="31"/>
  <c r="I46" i="31" s="1"/>
  <c r="I37" i="31"/>
  <c r="I36" i="31"/>
  <c r="H35" i="31"/>
  <c r="I35" i="31" s="1"/>
  <c r="I34" i="31"/>
  <c r="I33" i="31"/>
  <c r="I32" i="31"/>
  <c r="I31" i="31"/>
  <c r="I30" i="31"/>
  <c r="I29" i="31"/>
  <c r="I26" i="31"/>
  <c r="I25" i="31"/>
  <c r="H23" i="31"/>
  <c r="I17" i="31" s="1"/>
  <c r="I21" i="31"/>
  <c r="I12" i="31"/>
  <c r="I11" i="31"/>
  <c r="I10" i="31"/>
  <c r="F49" i="31"/>
  <c r="G47" i="31" s="1"/>
  <c r="G37" i="31"/>
  <c r="G36" i="31"/>
  <c r="F35" i="31"/>
  <c r="F38" i="31" s="1"/>
  <c r="G34" i="31"/>
  <c r="G33" i="31"/>
  <c r="G32" i="31"/>
  <c r="G31" i="31"/>
  <c r="G30" i="31"/>
  <c r="G29" i="31"/>
  <c r="G26" i="31"/>
  <c r="G25" i="31"/>
  <c r="F23" i="31"/>
  <c r="G20" i="31" s="1"/>
  <c r="G12" i="31"/>
  <c r="G11" i="31"/>
  <c r="G10" i="31"/>
  <c r="G15" i="32" l="1"/>
  <c r="G20" i="32"/>
  <c r="G19" i="32"/>
  <c r="G41" i="32"/>
  <c r="G45" i="32"/>
  <c r="G42" i="32"/>
  <c r="G47" i="32"/>
  <c r="G44" i="32"/>
  <c r="G21" i="32"/>
  <c r="G46" i="32"/>
  <c r="G17" i="32"/>
  <c r="G16" i="32"/>
  <c r="G35" i="32"/>
  <c r="F38" i="32"/>
  <c r="I15" i="31"/>
  <c r="I16" i="31"/>
  <c r="I19" i="31"/>
  <c r="I41" i="31"/>
  <c r="M19" i="31"/>
  <c r="I20" i="31"/>
  <c r="I47" i="31"/>
  <c r="M20" i="31"/>
  <c r="Q47" i="31"/>
  <c r="I18" i="31"/>
  <c r="H38" i="31"/>
  <c r="K21" i="31"/>
  <c r="O43" i="31"/>
  <c r="Q18" i="31"/>
  <c r="P38" i="31"/>
  <c r="M21" i="31"/>
  <c r="O41" i="31"/>
  <c r="Q19" i="31"/>
  <c r="Q41" i="31"/>
  <c r="S21" i="31"/>
  <c r="S47" i="31"/>
  <c r="N38" i="31"/>
  <c r="G15" i="31"/>
  <c r="J38" i="31"/>
  <c r="O21" i="31"/>
  <c r="O42" i="31"/>
  <c r="Q20" i="31"/>
  <c r="Q42" i="31"/>
  <c r="V19" i="31"/>
  <c r="V21" i="31"/>
  <c r="U38" i="31"/>
  <c r="M41" i="31"/>
  <c r="G19" i="31"/>
  <c r="M42" i="31"/>
  <c r="X19" i="31"/>
  <c r="Z42" i="31"/>
  <c r="G17" i="31"/>
  <c r="X18" i="31"/>
  <c r="G21" i="31"/>
  <c r="M43" i="31"/>
  <c r="X21" i="31"/>
  <c r="Z43" i="31"/>
  <c r="Z19" i="31"/>
  <c r="K19" i="31"/>
  <c r="K41" i="31"/>
  <c r="S42" i="31"/>
  <c r="V18" i="31"/>
  <c r="Z21" i="31"/>
  <c r="Z41" i="31"/>
  <c r="Z44" i="31"/>
  <c r="Z45" i="31"/>
  <c r="W38" i="31"/>
  <c r="Z46" i="31"/>
  <c r="Z15" i="31"/>
  <c r="Z35" i="31"/>
  <c r="Z17" i="31"/>
  <c r="Z16" i="31"/>
  <c r="X42" i="31"/>
  <c r="X15" i="31"/>
  <c r="X16" i="31"/>
  <c r="X46" i="31"/>
  <c r="X41" i="31"/>
  <c r="X43" i="31"/>
  <c r="X44" i="31"/>
  <c r="X45" i="31"/>
  <c r="V15" i="31"/>
  <c r="V16" i="31"/>
  <c r="V46" i="31"/>
  <c r="V41" i="31"/>
  <c r="V42" i="31"/>
  <c r="V43" i="31"/>
  <c r="V44" i="31"/>
  <c r="V45" i="31"/>
  <c r="S16" i="31"/>
  <c r="S35" i="31"/>
  <c r="S45" i="31"/>
  <c r="S15" i="31"/>
  <c r="S17" i="31"/>
  <c r="S18" i="31"/>
  <c r="Q43" i="31"/>
  <c r="Q15" i="31"/>
  <c r="Q44" i="31"/>
  <c r="Q16" i="31"/>
  <c r="Q45" i="31"/>
  <c r="O15" i="31"/>
  <c r="O16" i="31"/>
  <c r="O44" i="31"/>
  <c r="O17" i="31"/>
  <c r="O45" i="31"/>
  <c r="O18" i="31"/>
  <c r="O46" i="31"/>
  <c r="O19" i="31"/>
  <c r="M15" i="31"/>
  <c r="M44" i="31"/>
  <c r="M16" i="31"/>
  <c r="M35" i="31"/>
  <c r="M45" i="31"/>
  <c r="M17" i="31"/>
  <c r="M46" i="31"/>
  <c r="K42" i="31"/>
  <c r="K43" i="31"/>
  <c r="K15" i="31"/>
  <c r="K44" i="31"/>
  <c r="K16" i="31"/>
  <c r="K45" i="31"/>
  <c r="K17" i="31"/>
  <c r="K46" i="31"/>
  <c r="I42" i="31"/>
  <c r="I43" i="31"/>
  <c r="I44" i="31"/>
  <c r="I45" i="31"/>
  <c r="G41" i="31"/>
  <c r="G42" i="31"/>
  <c r="G43" i="31"/>
  <c r="G44" i="31"/>
  <c r="G45" i="31"/>
  <c r="G46" i="31"/>
  <c r="G16" i="31"/>
  <c r="G18" i="31"/>
  <c r="G35" i="31"/>
  <c r="G48" i="21"/>
  <c r="G47" i="21"/>
  <c r="G46" i="21"/>
  <c r="G45" i="21"/>
  <c r="G44" i="21"/>
  <c r="G43" i="21"/>
  <c r="G42" i="21"/>
  <c r="G38" i="21"/>
  <c r="G37" i="21"/>
  <c r="G36" i="21"/>
  <c r="G35" i="21"/>
  <c r="G34" i="21"/>
  <c r="G33" i="21"/>
  <c r="G32" i="21"/>
  <c r="G31" i="21"/>
  <c r="G30" i="21"/>
  <c r="G27" i="21"/>
  <c r="G26" i="21"/>
  <c r="G12" i="21"/>
  <c r="G11" i="21"/>
  <c r="F31" i="21" l="1"/>
  <c r="F35" i="21"/>
  <c r="F37" i="21"/>
  <c r="F38" i="21"/>
  <c r="F30" i="21"/>
  <c r="B35" i="30"/>
  <c r="F51" i="21"/>
  <c r="F52" i="21"/>
  <c r="F50" i="21"/>
  <c r="F43" i="21"/>
  <c r="F44" i="21"/>
  <c r="F45" i="21"/>
  <c r="F46" i="21"/>
  <c r="F47" i="21"/>
  <c r="F48" i="21"/>
  <c r="F49" i="21"/>
  <c r="F42" i="21"/>
  <c r="F27" i="21"/>
  <c r="F26" i="21"/>
  <c r="F17" i="21"/>
  <c r="F18" i="21"/>
  <c r="F19" i="21"/>
  <c r="F20" i="21"/>
  <c r="F21" i="21"/>
  <c r="F16" i="21"/>
  <c r="F12" i="21"/>
  <c r="F11" i="21"/>
  <c r="F8" i="21"/>
  <c r="F6" i="21"/>
  <c r="F5" i="21"/>
  <c r="E10" i="30"/>
  <c r="G13" i="21" l="1"/>
  <c r="F13" i="21"/>
  <c r="D49" i="30"/>
  <c r="E44" i="30" s="1"/>
  <c r="B49" i="30"/>
  <c r="C47" i="30" s="1"/>
  <c r="F48" i="30"/>
  <c r="F47" i="30"/>
  <c r="F46" i="30"/>
  <c r="F45" i="30"/>
  <c r="F44" i="30"/>
  <c r="F43" i="30"/>
  <c r="F42" i="30"/>
  <c r="F41" i="30"/>
  <c r="F37" i="30"/>
  <c r="E37" i="30"/>
  <c r="C37" i="30"/>
  <c r="F36" i="30"/>
  <c r="E36" i="30"/>
  <c r="C36" i="30"/>
  <c r="D35" i="30"/>
  <c r="D38" i="30" s="1"/>
  <c r="B38" i="30"/>
  <c r="F34" i="30"/>
  <c r="E34" i="30"/>
  <c r="F33" i="30"/>
  <c r="F34" i="21" s="1"/>
  <c r="E33" i="30"/>
  <c r="C33" i="30"/>
  <c r="F32" i="30"/>
  <c r="F33" i="21" s="1"/>
  <c r="E32" i="30"/>
  <c r="C32" i="30"/>
  <c r="F31" i="30"/>
  <c r="F32" i="21" s="1"/>
  <c r="E31" i="30"/>
  <c r="C31" i="30"/>
  <c r="F30" i="30"/>
  <c r="E30" i="30"/>
  <c r="C30" i="30"/>
  <c r="F29" i="30"/>
  <c r="E29" i="30"/>
  <c r="C29" i="30"/>
  <c r="F26" i="30"/>
  <c r="E26" i="30"/>
  <c r="C26" i="30"/>
  <c r="F25" i="30"/>
  <c r="E25" i="30"/>
  <c r="C25" i="30"/>
  <c r="D23" i="30"/>
  <c r="E20" i="30" s="1"/>
  <c r="B23" i="30"/>
  <c r="C21" i="30" s="1"/>
  <c r="F22" i="30"/>
  <c r="F23" i="21" s="1"/>
  <c r="F21" i="30"/>
  <c r="F22" i="21" s="1"/>
  <c r="F20" i="30"/>
  <c r="F19" i="30"/>
  <c r="F18" i="30"/>
  <c r="F17" i="30"/>
  <c r="F16" i="30"/>
  <c r="F15" i="30"/>
  <c r="F12" i="30"/>
  <c r="E12" i="30"/>
  <c r="C12" i="30"/>
  <c r="F11" i="30"/>
  <c r="E11" i="30"/>
  <c r="C11" i="30"/>
  <c r="F10" i="30"/>
  <c r="C10" i="30"/>
  <c r="F7" i="30"/>
  <c r="F5" i="30"/>
  <c r="F4" i="30"/>
  <c r="C19" i="30" l="1"/>
  <c r="E42" i="30"/>
  <c r="E45" i="30"/>
  <c r="E47" i="30"/>
  <c r="E41" i="30"/>
  <c r="E46" i="30"/>
  <c r="E43" i="30"/>
  <c r="C42" i="30"/>
  <c r="E17" i="30"/>
  <c r="E19" i="30"/>
  <c r="E21" i="30"/>
  <c r="E15" i="30"/>
  <c r="E16" i="30"/>
  <c r="E18" i="30"/>
  <c r="C16" i="30"/>
  <c r="G11" i="30"/>
  <c r="G29" i="30"/>
  <c r="G32" i="30"/>
  <c r="G25" i="30"/>
  <c r="G30" i="30"/>
  <c r="G36" i="30"/>
  <c r="G12" i="30"/>
  <c r="G33" i="30"/>
  <c r="G10" i="30"/>
  <c r="G26" i="30"/>
  <c r="G31" i="30"/>
  <c r="G34" i="30"/>
  <c r="G37" i="30"/>
  <c r="F49" i="30"/>
  <c r="G47" i="30" s="1"/>
  <c r="C46" i="30"/>
  <c r="C44" i="30"/>
  <c r="F35" i="30"/>
  <c r="F36" i="21" s="1"/>
  <c r="C17" i="30"/>
  <c r="C15" i="30"/>
  <c r="F23" i="30"/>
  <c r="C20" i="30"/>
  <c r="C18" i="30"/>
  <c r="C43" i="30"/>
  <c r="C45" i="30"/>
  <c r="C35" i="30"/>
  <c r="E35" i="30"/>
  <c r="D34" i="22"/>
  <c r="B34" i="22"/>
  <c r="G16" i="30" l="1"/>
  <c r="G17" i="21" s="1"/>
  <c r="F24" i="21"/>
  <c r="G35" i="30"/>
  <c r="F38" i="30"/>
  <c r="F39" i="21" s="1"/>
  <c r="G20" i="30"/>
  <c r="G21" i="21" s="1"/>
  <c r="G15" i="30"/>
  <c r="G16" i="21" s="1"/>
  <c r="G19" i="30"/>
  <c r="G20" i="21" s="1"/>
  <c r="G42" i="30"/>
  <c r="G21" i="30"/>
  <c r="G22" i="21" s="1"/>
  <c r="G17" i="30"/>
  <c r="G18" i="21" s="1"/>
  <c r="G18" i="30"/>
  <c r="G19" i="21" s="1"/>
  <c r="G45" i="30"/>
  <c r="G41" i="30"/>
  <c r="G43" i="30"/>
  <c r="G46" i="30"/>
  <c r="G44" i="30"/>
  <c r="D35" i="24"/>
  <c r="B35" i="24"/>
  <c r="B35" i="25" l="1"/>
  <c r="D35" i="25"/>
  <c r="D49" i="26" l="1"/>
  <c r="B25" i="26"/>
  <c r="D27" i="26" l="1"/>
  <c r="B27" i="26"/>
  <c r="F4" i="20" l="1"/>
  <c r="Z52" i="21" l="1"/>
  <c r="Z51" i="21"/>
  <c r="Z47" i="21"/>
  <c r="Z46" i="21"/>
  <c r="Z45" i="21"/>
  <c r="Z44" i="21"/>
  <c r="Z43" i="21"/>
  <c r="Z42" i="21"/>
  <c r="Z20" i="21"/>
  <c r="Z19" i="21"/>
  <c r="Z12" i="21"/>
  <c r="Z6" i="21"/>
  <c r="X52" i="21"/>
  <c r="X51" i="21"/>
  <c r="F7" i="20"/>
  <c r="V8" i="21"/>
  <c r="B5" i="25"/>
  <c r="F4" i="25"/>
  <c r="P5" i="21"/>
  <c r="F41" i="29"/>
  <c r="F42" i="29"/>
  <c r="F43" i="29"/>
  <c r="F44" i="29"/>
  <c r="F45" i="29"/>
  <c r="F46" i="29"/>
  <c r="F47" i="29"/>
  <c r="F49" i="29"/>
  <c r="G41" i="29"/>
  <c r="H52" i="21"/>
  <c r="H51" i="21"/>
  <c r="H50" i="21"/>
  <c r="H49" i="21"/>
  <c r="G47" i="29"/>
  <c r="I48" i="21"/>
  <c r="H48" i="21"/>
  <c r="G46" i="29"/>
  <c r="I47" i="21"/>
  <c r="H47" i="21"/>
  <c r="G45" i="29"/>
  <c r="I46" i="21"/>
  <c r="H46" i="21"/>
  <c r="G44" i="29"/>
  <c r="I45" i="21"/>
  <c r="H45" i="21"/>
  <c r="G43" i="29"/>
  <c r="I44" i="21"/>
  <c r="H44" i="21"/>
  <c r="G42" i="29"/>
  <c r="I43" i="21"/>
  <c r="H43" i="21"/>
  <c r="I42" i="21"/>
  <c r="H42" i="21"/>
  <c r="F4" i="29"/>
  <c r="G37" i="29"/>
  <c r="I38" i="21" s="1"/>
  <c r="H35" i="21"/>
  <c r="H31" i="21"/>
  <c r="F26" i="29"/>
  <c r="G26" i="29"/>
  <c r="I27" i="21"/>
  <c r="H27" i="21"/>
  <c r="G25" i="29"/>
  <c r="I26" i="21"/>
  <c r="H26" i="21"/>
  <c r="F15" i="29"/>
  <c r="F16" i="29"/>
  <c r="F17" i="29"/>
  <c r="F18" i="29"/>
  <c r="F19" i="29"/>
  <c r="F20" i="29"/>
  <c r="F21" i="29"/>
  <c r="F22" i="29"/>
  <c r="F23" i="29"/>
  <c r="H24" i="21"/>
  <c r="H23" i="21"/>
  <c r="G21" i="29"/>
  <c r="I22" i="21"/>
  <c r="H22" i="21"/>
  <c r="G20" i="29"/>
  <c r="I21" i="21"/>
  <c r="H21" i="21"/>
  <c r="G19" i="29"/>
  <c r="I20" i="21"/>
  <c r="H20" i="21"/>
  <c r="G18" i="29"/>
  <c r="I19" i="21"/>
  <c r="H19" i="21"/>
  <c r="G17" i="29"/>
  <c r="I18" i="21"/>
  <c r="H18" i="21"/>
  <c r="G16" i="29"/>
  <c r="I17" i="21"/>
  <c r="H17" i="21"/>
  <c r="G15" i="29"/>
  <c r="I16" i="21"/>
  <c r="H16" i="21"/>
  <c r="G12" i="29"/>
  <c r="I13" i="21" s="1"/>
  <c r="F11" i="29"/>
  <c r="H12" i="21" s="1"/>
  <c r="F10" i="29"/>
  <c r="G10" i="29"/>
  <c r="I11" i="21"/>
  <c r="H11" i="21"/>
  <c r="H8" i="21"/>
  <c r="H6" i="21"/>
  <c r="H5" i="21"/>
  <c r="D49" i="29"/>
  <c r="E47" i="29"/>
  <c r="B49" i="29"/>
  <c r="C47" i="29"/>
  <c r="F48" i="29"/>
  <c r="C46" i="29"/>
  <c r="E45" i="29"/>
  <c r="E44" i="29"/>
  <c r="E43" i="29"/>
  <c r="E42" i="29"/>
  <c r="C42" i="29"/>
  <c r="E41" i="29"/>
  <c r="F37" i="29"/>
  <c r="H38" i="21" s="1"/>
  <c r="E37" i="29"/>
  <c r="C37" i="29"/>
  <c r="F36" i="29"/>
  <c r="G36" i="29" s="1"/>
  <c r="I37" i="21" s="1"/>
  <c r="E36" i="29"/>
  <c r="C36" i="29"/>
  <c r="D35" i="29"/>
  <c r="D38" i="29" s="1"/>
  <c r="B35" i="29"/>
  <c r="F35" i="29" s="1"/>
  <c r="H36" i="21" s="1"/>
  <c r="F34" i="29"/>
  <c r="G34" i="29" s="1"/>
  <c r="I35" i="21" s="1"/>
  <c r="E34" i="29"/>
  <c r="F33" i="29"/>
  <c r="G33" i="29" s="1"/>
  <c r="I34" i="21" s="1"/>
  <c r="E33" i="29"/>
  <c r="C33" i="29"/>
  <c r="F32" i="29"/>
  <c r="H33" i="21" s="1"/>
  <c r="E32" i="29"/>
  <c r="C32" i="29"/>
  <c r="F31" i="29"/>
  <c r="G31" i="29" s="1"/>
  <c r="I32" i="21" s="1"/>
  <c r="E31" i="29"/>
  <c r="C31" i="29"/>
  <c r="F30" i="29"/>
  <c r="G30" i="29" s="1"/>
  <c r="I31" i="21" s="1"/>
  <c r="E30" i="29"/>
  <c r="C30" i="29"/>
  <c r="F29" i="29"/>
  <c r="G29" i="29" s="1"/>
  <c r="I30" i="21" s="1"/>
  <c r="E29" i="29"/>
  <c r="C29" i="29"/>
  <c r="E26" i="29"/>
  <c r="C26" i="29"/>
  <c r="F25" i="29"/>
  <c r="E25" i="29"/>
  <c r="C25" i="29"/>
  <c r="D23" i="29"/>
  <c r="E20" i="29"/>
  <c r="B23" i="29"/>
  <c r="C21" i="29"/>
  <c r="E21" i="29"/>
  <c r="C20" i="29"/>
  <c r="C18" i="29"/>
  <c r="C17" i="29"/>
  <c r="C16" i="29"/>
  <c r="F12" i="29"/>
  <c r="H13" i="21" s="1"/>
  <c r="E12" i="29"/>
  <c r="C12" i="29"/>
  <c r="E11" i="29"/>
  <c r="C11" i="29"/>
  <c r="E10" i="29"/>
  <c r="C10" i="29"/>
  <c r="F7" i="29"/>
  <c r="F5" i="29"/>
  <c r="F4" i="28"/>
  <c r="F10" i="28"/>
  <c r="G10" i="28"/>
  <c r="F41" i="28"/>
  <c r="F42" i="28"/>
  <c r="F43" i="28"/>
  <c r="F44" i="28"/>
  <c r="F45" i="28"/>
  <c r="F46" i="28"/>
  <c r="F47" i="28"/>
  <c r="F49" i="28"/>
  <c r="G47" i="28"/>
  <c r="K48" i="21"/>
  <c r="G46" i="28"/>
  <c r="K47" i="21"/>
  <c r="G45" i="28"/>
  <c r="K46" i="21"/>
  <c r="G44" i="28"/>
  <c r="K45" i="21"/>
  <c r="G43" i="28"/>
  <c r="K44" i="21"/>
  <c r="G42" i="28"/>
  <c r="K43" i="21"/>
  <c r="G41" i="28"/>
  <c r="K42" i="21"/>
  <c r="G36" i="28"/>
  <c r="K37" i="21"/>
  <c r="F26" i="28"/>
  <c r="G26" i="28"/>
  <c r="K27" i="21"/>
  <c r="G25" i="28"/>
  <c r="K26" i="21"/>
  <c r="F15" i="28"/>
  <c r="F16" i="28"/>
  <c r="F17" i="28"/>
  <c r="F18" i="28"/>
  <c r="F19" i="28"/>
  <c r="F20" i="28"/>
  <c r="F21" i="28"/>
  <c r="F22" i="28"/>
  <c r="F23" i="28"/>
  <c r="G21" i="28"/>
  <c r="K22" i="21"/>
  <c r="G20" i="28"/>
  <c r="K21" i="21"/>
  <c r="G19" i="28"/>
  <c r="K20" i="21"/>
  <c r="G18" i="28"/>
  <c r="K19" i="21"/>
  <c r="G17" i="28"/>
  <c r="K18" i="21"/>
  <c r="G16" i="28"/>
  <c r="K17" i="21"/>
  <c r="G15" i="28"/>
  <c r="K16" i="21"/>
  <c r="K11" i="21"/>
  <c r="J52" i="21"/>
  <c r="J51" i="21"/>
  <c r="J50" i="21"/>
  <c r="J49" i="21"/>
  <c r="J48" i="21"/>
  <c r="J47" i="21"/>
  <c r="J46" i="21"/>
  <c r="J45" i="21"/>
  <c r="J44" i="21"/>
  <c r="J43" i="21"/>
  <c r="J42" i="21"/>
  <c r="J38" i="21"/>
  <c r="J27" i="21"/>
  <c r="J26" i="21"/>
  <c r="J24" i="21"/>
  <c r="J23" i="21"/>
  <c r="J22" i="21"/>
  <c r="J21" i="21"/>
  <c r="J20" i="21"/>
  <c r="J19" i="21"/>
  <c r="J18" i="21"/>
  <c r="J17" i="21"/>
  <c r="J16" i="21"/>
  <c r="J8" i="21"/>
  <c r="J6" i="21"/>
  <c r="J5" i="21"/>
  <c r="D35" i="28"/>
  <c r="E35" i="28" s="1"/>
  <c r="B35" i="28"/>
  <c r="F35" i="28" s="1"/>
  <c r="G35" i="28" s="1"/>
  <c r="K36" i="21" s="1"/>
  <c r="B7" i="28"/>
  <c r="F7" i="28"/>
  <c r="D49" i="28"/>
  <c r="E46" i="28"/>
  <c r="B49" i="28"/>
  <c r="C44" i="28"/>
  <c r="F48" i="28"/>
  <c r="C45" i="28"/>
  <c r="E41" i="28"/>
  <c r="F37" i="28"/>
  <c r="G37" i="28" s="1"/>
  <c r="K38" i="21" s="1"/>
  <c r="E37" i="28"/>
  <c r="C37" i="28"/>
  <c r="F36" i="28"/>
  <c r="J37" i="21" s="1"/>
  <c r="E36" i="28"/>
  <c r="C36" i="28"/>
  <c r="F34" i="28"/>
  <c r="G34" i="28" s="1"/>
  <c r="K35" i="21" s="1"/>
  <c r="E34" i="28"/>
  <c r="F33" i="28"/>
  <c r="G33" i="28" s="1"/>
  <c r="K34" i="21" s="1"/>
  <c r="E33" i="28"/>
  <c r="C33" i="28"/>
  <c r="F32" i="28"/>
  <c r="J33" i="21" s="1"/>
  <c r="E32" i="28"/>
  <c r="C32" i="28"/>
  <c r="F31" i="28"/>
  <c r="G31" i="28" s="1"/>
  <c r="K32" i="21" s="1"/>
  <c r="E31" i="28"/>
  <c r="C31" i="28"/>
  <c r="F30" i="28"/>
  <c r="G30" i="28" s="1"/>
  <c r="K31" i="21" s="1"/>
  <c r="E30" i="28"/>
  <c r="C30" i="28"/>
  <c r="F29" i="28"/>
  <c r="J30" i="21" s="1"/>
  <c r="E29" i="28"/>
  <c r="C29" i="28"/>
  <c r="E26" i="28"/>
  <c r="C26" i="28"/>
  <c r="F25" i="28"/>
  <c r="E25" i="28"/>
  <c r="C25" i="28"/>
  <c r="D23" i="28"/>
  <c r="E21" i="28"/>
  <c r="B23" i="28"/>
  <c r="C20" i="28"/>
  <c r="F12" i="28"/>
  <c r="J13" i="21" s="1"/>
  <c r="E12" i="28"/>
  <c r="C12" i="28"/>
  <c r="F11" i="28"/>
  <c r="J12" i="21"/>
  <c r="E11" i="28"/>
  <c r="C11" i="28"/>
  <c r="J11" i="21"/>
  <c r="E10" i="28"/>
  <c r="C10" i="28"/>
  <c r="F5" i="28"/>
  <c r="F41" i="27"/>
  <c r="F42" i="27"/>
  <c r="F43" i="27"/>
  <c r="F44" i="27"/>
  <c r="F45" i="27"/>
  <c r="F46" i="27"/>
  <c r="F47" i="27"/>
  <c r="F48" i="27"/>
  <c r="F49" i="27"/>
  <c r="G47" i="27"/>
  <c r="M48" i="21"/>
  <c r="G46" i="27"/>
  <c r="M47" i="21"/>
  <c r="G45" i="27"/>
  <c r="M46" i="21"/>
  <c r="G44" i="27"/>
  <c r="M45" i="21"/>
  <c r="G43" i="27"/>
  <c r="M44" i="21"/>
  <c r="G42" i="27"/>
  <c r="M43" i="21"/>
  <c r="G41" i="27"/>
  <c r="M42" i="21"/>
  <c r="F4" i="27"/>
  <c r="G37" i="27"/>
  <c r="M38" i="21"/>
  <c r="G29" i="27"/>
  <c r="M30" i="21"/>
  <c r="G25" i="27"/>
  <c r="M26" i="21"/>
  <c r="F15" i="27"/>
  <c r="F16" i="27"/>
  <c r="F17" i="27"/>
  <c r="F18" i="27"/>
  <c r="F19" i="27"/>
  <c r="F20" i="27"/>
  <c r="F21" i="27"/>
  <c r="F22" i="27"/>
  <c r="F23" i="27"/>
  <c r="G21" i="27"/>
  <c r="M22" i="21"/>
  <c r="G20" i="27"/>
  <c r="M21" i="21"/>
  <c r="G19" i="27"/>
  <c r="M20" i="21"/>
  <c r="G18" i="27"/>
  <c r="M19" i="21"/>
  <c r="G17" i="27"/>
  <c r="M18" i="21"/>
  <c r="G16" i="27"/>
  <c r="M17" i="21"/>
  <c r="G15" i="27"/>
  <c r="M16" i="21"/>
  <c r="F11" i="27"/>
  <c r="G11" i="27"/>
  <c r="M12" i="21"/>
  <c r="B23" i="27"/>
  <c r="C21" i="27"/>
  <c r="F4" i="18"/>
  <c r="Z5" i="21" s="1"/>
  <c r="F5" i="18"/>
  <c r="F7" i="18"/>
  <c r="Z8" i="21" s="1"/>
  <c r="C10" i="18"/>
  <c r="E10" i="18"/>
  <c r="F10" i="18"/>
  <c r="Z11" i="21" s="1"/>
  <c r="C11" i="18"/>
  <c r="E11" i="18"/>
  <c r="F11" i="18"/>
  <c r="G11" i="18"/>
  <c r="C12" i="18"/>
  <c r="E12" i="18"/>
  <c r="F12" i="18"/>
  <c r="G12" i="18"/>
  <c r="B22" i="18"/>
  <c r="C15" i="18" s="1"/>
  <c r="D22" i="18"/>
  <c r="E18" i="18" s="1"/>
  <c r="E15" i="18"/>
  <c r="F15" i="18"/>
  <c r="Z16" i="21" s="1"/>
  <c r="F16" i="18"/>
  <c r="Z17" i="21" s="1"/>
  <c r="F17" i="18"/>
  <c r="Z18" i="21" s="1"/>
  <c r="F18" i="18"/>
  <c r="F19" i="18"/>
  <c r="F20" i="18"/>
  <c r="Z22" i="21" s="1"/>
  <c r="F21" i="18"/>
  <c r="Z23" i="21" s="1"/>
  <c r="E16" i="18"/>
  <c r="C24" i="18"/>
  <c r="E24" i="18"/>
  <c r="F24" i="18"/>
  <c r="Z26" i="21" s="1"/>
  <c r="C25" i="18"/>
  <c r="E25" i="18"/>
  <c r="F25" i="18"/>
  <c r="G25" i="18" s="1"/>
  <c r="C28" i="18"/>
  <c r="E28" i="18"/>
  <c r="F28" i="18"/>
  <c r="G28" i="18" s="1"/>
  <c r="C29" i="18"/>
  <c r="E29" i="18"/>
  <c r="F29" i="18"/>
  <c r="G29" i="18" s="1"/>
  <c r="C30" i="18"/>
  <c r="E30" i="18"/>
  <c r="F30" i="18"/>
  <c r="G30" i="18" s="1"/>
  <c r="C31" i="18"/>
  <c r="E31" i="18"/>
  <c r="F31" i="18"/>
  <c r="G31" i="18"/>
  <c r="C32" i="18"/>
  <c r="E32" i="18"/>
  <c r="F32" i="18"/>
  <c r="G32" i="18"/>
  <c r="C33" i="18"/>
  <c r="E33" i="18"/>
  <c r="F33" i="18"/>
  <c r="G33" i="18"/>
  <c r="B34" i="18"/>
  <c r="C34" i="18" s="1"/>
  <c r="D34" i="18"/>
  <c r="E34" i="18" s="1"/>
  <c r="C35" i="18"/>
  <c r="E35" i="18"/>
  <c r="F35" i="18"/>
  <c r="G35" i="18" s="1"/>
  <c r="C36" i="18"/>
  <c r="E36" i="18"/>
  <c r="F36" i="18"/>
  <c r="G36" i="18" s="1"/>
  <c r="D48" i="18"/>
  <c r="E46" i="18" s="1"/>
  <c r="E40" i="18"/>
  <c r="F40" i="18"/>
  <c r="F41" i="18"/>
  <c r="F42" i="18"/>
  <c r="F43" i="18"/>
  <c r="F44" i="18"/>
  <c r="F45" i="18"/>
  <c r="F46" i="18"/>
  <c r="Z48" i="21" s="1"/>
  <c r="F47" i="18"/>
  <c r="Z49" i="21" s="1"/>
  <c r="F48" i="18"/>
  <c r="G44" i="18" s="1"/>
  <c r="B48" i="18"/>
  <c r="C41" i="18"/>
  <c r="E41" i="18"/>
  <c r="C42" i="18"/>
  <c r="E42" i="18"/>
  <c r="C43" i="18"/>
  <c r="E43" i="18"/>
  <c r="C44" i="18"/>
  <c r="E44" i="18"/>
  <c r="C45" i="18"/>
  <c r="E45" i="18"/>
  <c r="C46" i="18"/>
  <c r="F4" i="19"/>
  <c r="X5" i="21" s="1"/>
  <c r="F5" i="19"/>
  <c r="X6" i="21" s="1"/>
  <c r="F7" i="19"/>
  <c r="X8" i="21" s="1"/>
  <c r="C10" i="19"/>
  <c r="E10" i="19"/>
  <c r="F10" i="19"/>
  <c r="X11" i="21" s="1"/>
  <c r="C11" i="19"/>
  <c r="E11" i="19"/>
  <c r="F11" i="19"/>
  <c r="C12" i="19"/>
  <c r="E12" i="19"/>
  <c r="F12" i="19"/>
  <c r="B22" i="19"/>
  <c r="C15" i="19" s="1"/>
  <c r="D22" i="19"/>
  <c r="E20" i="19" s="1"/>
  <c r="F15" i="19"/>
  <c r="F16" i="19"/>
  <c r="X17" i="21" s="1"/>
  <c r="F17" i="19"/>
  <c r="X18" i="21" s="1"/>
  <c r="F21" i="19"/>
  <c r="X23" i="21" s="1"/>
  <c r="F20" i="19"/>
  <c r="F18" i="19"/>
  <c r="X19" i="21" s="1"/>
  <c r="F19" i="19"/>
  <c r="X20" i="21" s="1"/>
  <c r="C24" i="19"/>
  <c r="E24" i="19"/>
  <c r="F24" i="19"/>
  <c r="X26" i="21" s="1"/>
  <c r="C25" i="19"/>
  <c r="E25" i="19"/>
  <c r="F25" i="19"/>
  <c r="X27" i="21" s="1"/>
  <c r="C28" i="19"/>
  <c r="E28" i="19"/>
  <c r="F28" i="19"/>
  <c r="C29" i="19"/>
  <c r="E29" i="19"/>
  <c r="F29" i="19"/>
  <c r="C30" i="19"/>
  <c r="E30" i="19"/>
  <c r="F30" i="19"/>
  <c r="C31" i="19"/>
  <c r="E31" i="19"/>
  <c r="F31" i="19"/>
  <c r="C32" i="19"/>
  <c r="E32" i="19"/>
  <c r="F32" i="19"/>
  <c r="C33" i="19"/>
  <c r="E33" i="19"/>
  <c r="F33" i="19"/>
  <c r="B34" i="19"/>
  <c r="C34" i="19" s="1"/>
  <c r="D34" i="19"/>
  <c r="E34" i="19" s="1"/>
  <c r="C35" i="19"/>
  <c r="E35" i="19"/>
  <c r="F35" i="19"/>
  <c r="G35" i="19" s="1"/>
  <c r="C36" i="19"/>
  <c r="E36" i="19"/>
  <c r="F36" i="19"/>
  <c r="G36" i="19" s="1"/>
  <c r="D48" i="19"/>
  <c r="E41" i="19" s="1"/>
  <c r="F40" i="19"/>
  <c r="X42" i="21" s="1"/>
  <c r="F47" i="19"/>
  <c r="X49" i="21" s="1"/>
  <c r="B48" i="19"/>
  <c r="C41" i="19" s="1"/>
  <c r="F41" i="19"/>
  <c r="F42" i="19"/>
  <c r="X44" i="21" s="1"/>
  <c r="F43" i="19"/>
  <c r="X45" i="21" s="1"/>
  <c r="F44" i="19"/>
  <c r="F45" i="19"/>
  <c r="X47" i="21" s="1"/>
  <c r="F46" i="19"/>
  <c r="X48" i="21" s="1"/>
  <c r="F5" i="20"/>
  <c r="V6" i="21" s="1"/>
  <c r="C10" i="20"/>
  <c r="E10" i="20"/>
  <c r="F10" i="20"/>
  <c r="G10" i="20" s="1"/>
  <c r="C11" i="20"/>
  <c r="E11" i="20"/>
  <c r="F11" i="20"/>
  <c r="V12" i="21" s="1"/>
  <c r="G11" i="20"/>
  <c r="C12" i="20"/>
  <c r="E12" i="20"/>
  <c r="F12" i="20"/>
  <c r="G12" i="20" s="1"/>
  <c r="B22" i="20"/>
  <c r="C15" i="20" s="1"/>
  <c r="D22" i="20"/>
  <c r="E18" i="20" s="1"/>
  <c r="F15" i="20"/>
  <c r="V16" i="21" s="1"/>
  <c r="F16" i="20"/>
  <c r="F17" i="20"/>
  <c r="V18" i="21" s="1"/>
  <c r="F20" i="20"/>
  <c r="V22" i="21" s="1"/>
  <c r="F21" i="20"/>
  <c r="V23" i="21" s="1"/>
  <c r="F18" i="20"/>
  <c r="F19" i="20"/>
  <c r="E20" i="20"/>
  <c r="C24" i="20"/>
  <c r="E24" i="20"/>
  <c r="F24" i="20"/>
  <c r="V26" i="21" s="1"/>
  <c r="G24" i="20"/>
  <c r="C25" i="20"/>
  <c r="E25" i="20"/>
  <c r="F25" i="20"/>
  <c r="G25" i="20" s="1"/>
  <c r="C28" i="20"/>
  <c r="E28" i="20"/>
  <c r="F28" i="20"/>
  <c r="V30" i="21" s="1"/>
  <c r="G28" i="20"/>
  <c r="C29" i="20"/>
  <c r="E29" i="20"/>
  <c r="F29" i="20"/>
  <c r="G29" i="20"/>
  <c r="C30" i="20"/>
  <c r="E30" i="20"/>
  <c r="F30" i="20"/>
  <c r="V32" i="21" s="1"/>
  <c r="G30" i="20"/>
  <c r="C31" i="20"/>
  <c r="E31" i="20"/>
  <c r="F31" i="20"/>
  <c r="G31" i="20"/>
  <c r="C32" i="20"/>
  <c r="E32" i="20"/>
  <c r="F32" i="20"/>
  <c r="G32" i="20"/>
  <c r="C33" i="20"/>
  <c r="E33" i="20"/>
  <c r="F33" i="20"/>
  <c r="G33" i="20"/>
  <c r="B34" i="20"/>
  <c r="B37" i="20" s="1"/>
  <c r="D34" i="20"/>
  <c r="D37" i="20" s="1"/>
  <c r="E34" i="20"/>
  <c r="F34" i="20"/>
  <c r="V36" i="21" s="1"/>
  <c r="C35" i="20"/>
  <c r="E35" i="20"/>
  <c r="F35" i="20"/>
  <c r="V37" i="21" s="1"/>
  <c r="G35" i="20"/>
  <c r="C36" i="20"/>
  <c r="E36" i="20"/>
  <c r="F36" i="20"/>
  <c r="V38" i="21" s="1"/>
  <c r="G36" i="20"/>
  <c r="D48" i="20"/>
  <c r="E43" i="20" s="1"/>
  <c r="E40" i="20"/>
  <c r="F40" i="20"/>
  <c r="V42" i="21" s="1"/>
  <c r="F41" i="20"/>
  <c r="V43" i="21" s="1"/>
  <c r="F42" i="20"/>
  <c r="F43" i="20"/>
  <c r="F44" i="20"/>
  <c r="F45" i="20"/>
  <c r="F46" i="20"/>
  <c r="F47" i="20"/>
  <c r="V49" i="21" s="1"/>
  <c r="B48" i="20"/>
  <c r="C44" i="20" s="1"/>
  <c r="C41" i="20"/>
  <c r="E41" i="20"/>
  <c r="E42" i="20"/>
  <c r="E45" i="20"/>
  <c r="C46" i="20"/>
  <c r="E46" i="20"/>
  <c r="F4" i="22"/>
  <c r="F5" i="22"/>
  <c r="F7" i="22"/>
  <c r="C10" i="22"/>
  <c r="E10" i="22"/>
  <c r="F10" i="22"/>
  <c r="G10" i="22"/>
  <c r="C11" i="22"/>
  <c r="E11" i="22"/>
  <c r="F11" i="22"/>
  <c r="G11" i="22" s="1"/>
  <c r="C12" i="22"/>
  <c r="E12" i="22"/>
  <c r="F12" i="22"/>
  <c r="G12" i="22" s="1"/>
  <c r="B22" i="22"/>
  <c r="C15" i="22"/>
  <c r="D22" i="22"/>
  <c r="E15" i="22"/>
  <c r="F15" i="22"/>
  <c r="F16" i="22"/>
  <c r="F17" i="22"/>
  <c r="F18" i="22"/>
  <c r="F19" i="22"/>
  <c r="F20" i="22"/>
  <c r="F21" i="22"/>
  <c r="F22" i="22"/>
  <c r="G15" i="22"/>
  <c r="C16" i="22"/>
  <c r="E16" i="22"/>
  <c r="G16" i="22"/>
  <c r="C17" i="22"/>
  <c r="E17" i="22"/>
  <c r="G17" i="22"/>
  <c r="C18" i="22"/>
  <c r="E18" i="22"/>
  <c r="G18" i="22"/>
  <c r="C19" i="22"/>
  <c r="E19" i="22"/>
  <c r="G19" i="22"/>
  <c r="C20" i="22"/>
  <c r="E20" i="22"/>
  <c r="G20" i="22"/>
  <c r="C24" i="22"/>
  <c r="E24" i="22"/>
  <c r="F24" i="22"/>
  <c r="G24" i="22"/>
  <c r="C25" i="22"/>
  <c r="E25" i="22"/>
  <c r="F25" i="22"/>
  <c r="G25" i="22"/>
  <c r="C28" i="22"/>
  <c r="E28" i="22"/>
  <c r="F28" i="22"/>
  <c r="G28" i="22" s="1"/>
  <c r="C29" i="22"/>
  <c r="E29" i="22"/>
  <c r="F29" i="22"/>
  <c r="T31" i="21" s="1"/>
  <c r="G29" i="22"/>
  <c r="C30" i="22"/>
  <c r="E30" i="22"/>
  <c r="F30" i="22"/>
  <c r="T32" i="21" s="1"/>
  <c r="G30" i="22"/>
  <c r="C31" i="22"/>
  <c r="E31" i="22"/>
  <c r="F31" i="22"/>
  <c r="G31" i="22" s="1"/>
  <c r="C32" i="22"/>
  <c r="E32" i="22"/>
  <c r="F32" i="22"/>
  <c r="G32" i="22"/>
  <c r="C33" i="22"/>
  <c r="E33" i="22"/>
  <c r="F33" i="22"/>
  <c r="G33" i="22"/>
  <c r="C34" i="22"/>
  <c r="E34" i="22"/>
  <c r="F34" i="22"/>
  <c r="G34" i="22"/>
  <c r="C35" i="22"/>
  <c r="E35" i="22"/>
  <c r="F35" i="22"/>
  <c r="G35" i="22"/>
  <c r="C36" i="22"/>
  <c r="E36" i="22"/>
  <c r="F36" i="22"/>
  <c r="G36" i="22"/>
  <c r="B37" i="22"/>
  <c r="D37" i="22"/>
  <c r="D48" i="22"/>
  <c r="E40" i="22"/>
  <c r="F40" i="22"/>
  <c r="F41" i="22"/>
  <c r="F42" i="22"/>
  <c r="F43" i="22"/>
  <c r="F44" i="22"/>
  <c r="F45" i="22"/>
  <c r="F46" i="22"/>
  <c r="F47" i="22"/>
  <c r="F48" i="22"/>
  <c r="G40" i="22"/>
  <c r="B48" i="22"/>
  <c r="C41" i="22"/>
  <c r="E41" i="22"/>
  <c r="G41" i="22"/>
  <c r="C42" i="22"/>
  <c r="E42" i="22"/>
  <c r="G42" i="22"/>
  <c r="C43" i="22"/>
  <c r="E43" i="22"/>
  <c r="G43" i="22"/>
  <c r="C44" i="22"/>
  <c r="E44" i="22"/>
  <c r="G44" i="22"/>
  <c r="C45" i="22"/>
  <c r="E45" i="22"/>
  <c r="G45" i="22"/>
  <c r="C46" i="22"/>
  <c r="E46" i="22"/>
  <c r="G46" i="22"/>
  <c r="F4" i="24"/>
  <c r="F5" i="24"/>
  <c r="R6" i="21" s="1"/>
  <c r="F7" i="24"/>
  <c r="R8" i="21" s="1"/>
  <c r="C10" i="24"/>
  <c r="E10" i="24"/>
  <c r="F10" i="24"/>
  <c r="C11" i="24"/>
  <c r="E11" i="24"/>
  <c r="F11" i="24"/>
  <c r="R12" i="21" s="1"/>
  <c r="C12" i="24"/>
  <c r="E12" i="24"/>
  <c r="F12" i="24"/>
  <c r="B23" i="24"/>
  <c r="C15" i="24" s="1"/>
  <c r="D23" i="24"/>
  <c r="E15" i="24" s="1"/>
  <c r="F15" i="24"/>
  <c r="F16" i="24"/>
  <c r="F17" i="24"/>
  <c r="R18" i="21" s="1"/>
  <c r="F18" i="24"/>
  <c r="R19" i="21" s="1"/>
  <c r="F19" i="24"/>
  <c r="R20" i="21" s="1"/>
  <c r="F21" i="24"/>
  <c r="R22" i="21" s="1"/>
  <c r="F22" i="24"/>
  <c r="R23" i="21" s="1"/>
  <c r="F20" i="24"/>
  <c r="C25" i="24"/>
  <c r="E25" i="24"/>
  <c r="F25" i="24"/>
  <c r="R26" i="21" s="1"/>
  <c r="C26" i="24"/>
  <c r="E26" i="24"/>
  <c r="F26" i="24"/>
  <c r="R27" i="21" s="1"/>
  <c r="C29" i="24"/>
  <c r="E29" i="24"/>
  <c r="F29" i="24"/>
  <c r="C30" i="24"/>
  <c r="E30" i="24"/>
  <c r="F30" i="24"/>
  <c r="R31" i="21" s="1"/>
  <c r="C31" i="24"/>
  <c r="E31" i="24"/>
  <c r="F31" i="24"/>
  <c r="R32" i="21" s="1"/>
  <c r="C32" i="24"/>
  <c r="E32" i="24"/>
  <c r="F32" i="24"/>
  <c r="C33" i="24"/>
  <c r="E33" i="24"/>
  <c r="F33" i="24"/>
  <c r="C34" i="24"/>
  <c r="E34" i="24"/>
  <c r="F34" i="24"/>
  <c r="C35" i="24"/>
  <c r="E35" i="24"/>
  <c r="F35" i="24"/>
  <c r="C36" i="24"/>
  <c r="E36" i="24"/>
  <c r="F36" i="24"/>
  <c r="R37" i="21" s="1"/>
  <c r="C37" i="24"/>
  <c r="E37" i="24"/>
  <c r="F37" i="24"/>
  <c r="B38" i="24"/>
  <c r="D38" i="24"/>
  <c r="D49" i="24"/>
  <c r="E41" i="24"/>
  <c r="F41" i="24"/>
  <c r="F42" i="24"/>
  <c r="F43" i="24"/>
  <c r="F44" i="24"/>
  <c r="F45" i="24"/>
  <c r="F46" i="24"/>
  <c r="F47" i="24"/>
  <c r="F48" i="24"/>
  <c r="F49" i="24"/>
  <c r="G41" i="24"/>
  <c r="B49" i="24"/>
  <c r="C42" i="24"/>
  <c r="E42" i="24"/>
  <c r="G42" i="24"/>
  <c r="C43" i="24"/>
  <c r="E43" i="24"/>
  <c r="G43" i="24"/>
  <c r="C44" i="24"/>
  <c r="E44" i="24"/>
  <c r="G44" i="24"/>
  <c r="C45" i="24"/>
  <c r="E45" i="24"/>
  <c r="G45" i="24"/>
  <c r="C46" i="24"/>
  <c r="E46" i="24"/>
  <c r="G46" i="24"/>
  <c r="C47" i="24"/>
  <c r="E47" i="24"/>
  <c r="G47" i="24"/>
  <c r="F5" i="25"/>
  <c r="B7" i="25"/>
  <c r="F7" i="25"/>
  <c r="C10" i="25"/>
  <c r="E10" i="25"/>
  <c r="F10" i="25"/>
  <c r="G10" i="25"/>
  <c r="C11" i="25"/>
  <c r="E11" i="25"/>
  <c r="F11" i="25"/>
  <c r="G11" i="25"/>
  <c r="C12" i="25"/>
  <c r="E12" i="25"/>
  <c r="F12" i="25"/>
  <c r="G12" i="25" s="1"/>
  <c r="B23" i="25"/>
  <c r="C15" i="25"/>
  <c r="D23" i="25"/>
  <c r="E15" i="25"/>
  <c r="F15" i="25"/>
  <c r="F16" i="25"/>
  <c r="F17" i="25"/>
  <c r="F19" i="25"/>
  <c r="F21" i="25"/>
  <c r="F22" i="25"/>
  <c r="F18" i="25"/>
  <c r="F20" i="25"/>
  <c r="F23" i="25"/>
  <c r="G15" i="25"/>
  <c r="C16" i="25"/>
  <c r="E16" i="25"/>
  <c r="G16" i="25"/>
  <c r="C17" i="25"/>
  <c r="E17" i="25"/>
  <c r="G17" i="25"/>
  <c r="B18" i="25"/>
  <c r="C18" i="25"/>
  <c r="E18" i="25"/>
  <c r="G18" i="25"/>
  <c r="C19" i="25"/>
  <c r="E19" i="25"/>
  <c r="G19" i="25"/>
  <c r="B20" i="25"/>
  <c r="C20" i="25"/>
  <c r="E20" i="25"/>
  <c r="G20" i="25"/>
  <c r="C21" i="25"/>
  <c r="E21" i="25"/>
  <c r="G21" i="25"/>
  <c r="B25" i="25"/>
  <c r="C25" i="25"/>
  <c r="E25" i="25"/>
  <c r="F25" i="25"/>
  <c r="G25" i="25"/>
  <c r="C26" i="25"/>
  <c r="E26" i="25"/>
  <c r="F26" i="25"/>
  <c r="G26" i="25"/>
  <c r="C29" i="25"/>
  <c r="E29" i="25"/>
  <c r="F29" i="25"/>
  <c r="P30" i="21" s="1"/>
  <c r="G29" i="25"/>
  <c r="C30" i="25"/>
  <c r="E30" i="25"/>
  <c r="F30" i="25"/>
  <c r="G30" i="25" s="1"/>
  <c r="C31" i="25"/>
  <c r="E31" i="25"/>
  <c r="F31" i="25"/>
  <c r="G31" i="25" s="1"/>
  <c r="C32" i="25"/>
  <c r="E32" i="25"/>
  <c r="F32" i="25"/>
  <c r="G32" i="25" s="1"/>
  <c r="C33" i="25"/>
  <c r="E33" i="25"/>
  <c r="F33" i="25"/>
  <c r="P34" i="21" s="1"/>
  <c r="G33" i="25"/>
  <c r="C34" i="25"/>
  <c r="E34" i="25"/>
  <c r="F34" i="25"/>
  <c r="G34" i="25"/>
  <c r="C35" i="25"/>
  <c r="E35" i="25"/>
  <c r="F35" i="25"/>
  <c r="G35" i="25" s="1"/>
  <c r="C36" i="25"/>
  <c r="E36" i="25"/>
  <c r="F36" i="25"/>
  <c r="G36" i="25" s="1"/>
  <c r="C37" i="25"/>
  <c r="E37" i="25"/>
  <c r="F37" i="25"/>
  <c r="P38" i="21" s="1"/>
  <c r="G37" i="25"/>
  <c r="B38" i="25"/>
  <c r="D38" i="25"/>
  <c r="D49" i="25"/>
  <c r="E41" i="25"/>
  <c r="F41" i="25"/>
  <c r="F42" i="25"/>
  <c r="F43" i="25"/>
  <c r="F44" i="25"/>
  <c r="F45" i="25"/>
  <c r="F46" i="25"/>
  <c r="F47" i="25"/>
  <c r="F48" i="25"/>
  <c r="F49" i="25"/>
  <c r="G41" i="25"/>
  <c r="B49" i="25"/>
  <c r="C42" i="25"/>
  <c r="E42" i="25"/>
  <c r="G42" i="25"/>
  <c r="C43" i="25"/>
  <c r="E43" i="25"/>
  <c r="G43" i="25"/>
  <c r="C44" i="25"/>
  <c r="E44" i="25"/>
  <c r="G44" i="25"/>
  <c r="C45" i="25"/>
  <c r="E45" i="25"/>
  <c r="G45" i="25"/>
  <c r="C46" i="25"/>
  <c r="E46" i="25"/>
  <c r="G46" i="25"/>
  <c r="C47" i="25"/>
  <c r="E47" i="25"/>
  <c r="G47" i="25"/>
  <c r="F4" i="26"/>
  <c r="F5" i="26"/>
  <c r="N6" i="21" s="1"/>
  <c r="F7" i="26"/>
  <c r="N8" i="21" s="1"/>
  <c r="C10" i="26"/>
  <c r="E10" i="26"/>
  <c r="F10" i="26"/>
  <c r="C11" i="26"/>
  <c r="E11" i="26"/>
  <c r="F11" i="26"/>
  <c r="C12" i="26"/>
  <c r="E12" i="26"/>
  <c r="F12" i="26"/>
  <c r="B23" i="26"/>
  <c r="C15" i="26" s="1"/>
  <c r="D23" i="26"/>
  <c r="E18" i="26" s="1"/>
  <c r="F15" i="26"/>
  <c r="N16" i="21" s="1"/>
  <c r="F16" i="26"/>
  <c r="F17" i="26"/>
  <c r="F18" i="26"/>
  <c r="F19" i="26"/>
  <c r="F21" i="26"/>
  <c r="F22" i="26"/>
  <c r="N23" i="21" s="1"/>
  <c r="C16" i="26"/>
  <c r="E16" i="26"/>
  <c r="F20" i="26"/>
  <c r="C25" i="26"/>
  <c r="E25" i="26"/>
  <c r="F25" i="26"/>
  <c r="N26" i="21" s="1"/>
  <c r="C26" i="26"/>
  <c r="E26" i="26"/>
  <c r="F26" i="26"/>
  <c r="N27" i="21" s="1"/>
  <c r="C29" i="26"/>
  <c r="E29" i="26"/>
  <c r="F29" i="26"/>
  <c r="N30" i="21" s="1"/>
  <c r="C30" i="26"/>
  <c r="E30" i="26"/>
  <c r="F30" i="26"/>
  <c r="N31" i="21" s="1"/>
  <c r="C31" i="26"/>
  <c r="E31" i="26"/>
  <c r="F31" i="26"/>
  <c r="N32" i="21" s="1"/>
  <c r="C32" i="26"/>
  <c r="E32" i="26"/>
  <c r="F32" i="26"/>
  <c r="N33" i="21" s="1"/>
  <c r="C33" i="26"/>
  <c r="E33" i="26"/>
  <c r="F33" i="26"/>
  <c r="N34" i="21" s="1"/>
  <c r="C34" i="26"/>
  <c r="E34" i="26"/>
  <c r="F34" i="26"/>
  <c r="B35" i="26"/>
  <c r="D35" i="26"/>
  <c r="E35" i="26" s="1"/>
  <c r="C36" i="26"/>
  <c r="E36" i="26"/>
  <c r="F36" i="26"/>
  <c r="N37" i="21" s="1"/>
  <c r="C37" i="26"/>
  <c r="E37" i="26"/>
  <c r="F37" i="26"/>
  <c r="E41" i="26"/>
  <c r="F41" i="26"/>
  <c r="F42" i="26"/>
  <c r="F43" i="26"/>
  <c r="F44" i="26"/>
  <c r="F45" i="26"/>
  <c r="F46" i="26"/>
  <c r="F47" i="26"/>
  <c r="N48" i="21" s="1"/>
  <c r="F48" i="26"/>
  <c r="N49" i="21" s="1"/>
  <c r="B49" i="26"/>
  <c r="C46" i="26" s="1"/>
  <c r="E42" i="26"/>
  <c r="E43" i="26"/>
  <c r="E44" i="26"/>
  <c r="E45" i="26"/>
  <c r="E46" i="26"/>
  <c r="E47" i="26"/>
  <c r="F5" i="27"/>
  <c r="F7" i="27"/>
  <c r="C10" i="27"/>
  <c r="E10" i="27"/>
  <c r="F10" i="27"/>
  <c r="L11" i="21"/>
  <c r="G10" i="27"/>
  <c r="M11" i="21"/>
  <c r="C11" i="27"/>
  <c r="E11" i="27"/>
  <c r="C12" i="27"/>
  <c r="E12" i="27"/>
  <c r="F12" i="27"/>
  <c r="G12" i="27" s="1"/>
  <c r="C15" i="27"/>
  <c r="D23" i="27"/>
  <c r="E15" i="27"/>
  <c r="C16" i="27"/>
  <c r="E16" i="27"/>
  <c r="C17" i="27"/>
  <c r="E17" i="27"/>
  <c r="C18" i="27"/>
  <c r="E18" i="27"/>
  <c r="C19" i="27"/>
  <c r="E19" i="27"/>
  <c r="C20" i="27"/>
  <c r="E20" i="27"/>
  <c r="E21" i="27"/>
  <c r="C25" i="27"/>
  <c r="E25" i="27"/>
  <c r="F25" i="27"/>
  <c r="C26" i="27"/>
  <c r="E26" i="27"/>
  <c r="F26" i="27"/>
  <c r="G26" i="27" s="1"/>
  <c r="M27" i="21" s="1"/>
  <c r="C29" i="27"/>
  <c r="E29" i="27"/>
  <c r="F29" i="27"/>
  <c r="L30" i="21"/>
  <c r="C30" i="27"/>
  <c r="E30" i="27"/>
  <c r="F30" i="27"/>
  <c r="L31" i="21" s="1"/>
  <c r="C31" i="27"/>
  <c r="E31" i="27"/>
  <c r="F31" i="27"/>
  <c r="G31" i="27" s="1"/>
  <c r="M32" i="21" s="1"/>
  <c r="L32" i="21"/>
  <c r="C32" i="27"/>
  <c r="E32" i="27"/>
  <c r="F32" i="27"/>
  <c r="G32" i="27" s="1"/>
  <c r="M33" i="21" s="1"/>
  <c r="C33" i="27"/>
  <c r="E33" i="27"/>
  <c r="F33" i="27"/>
  <c r="L34" i="21" s="1"/>
  <c r="E34" i="27"/>
  <c r="F34" i="27"/>
  <c r="G34" i="27" s="1"/>
  <c r="M35" i="21" s="1"/>
  <c r="L35" i="21"/>
  <c r="B35" i="27"/>
  <c r="B38" i="27" s="1"/>
  <c r="D35" i="27"/>
  <c r="E35" i="27" s="1"/>
  <c r="C36" i="27"/>
  <c r="E36" i="27"/>
  <c r="F36" i="27"/>
  <c r="G36" i="27" s="1"/>
  <c r="M37" i="21" s="1"/>
  <c r="C37" i="27"/>
  <c r="E37" i="27"/>
  <c r="F37" i="27"/>
  <c r="D49" i="27"/>
  <c r="E41" i="27"/>
  <c r="B49" i="27"/>
  <c r="C42" i="27"/>
  <c r="E42" i="27"/>
  <c r="C43" i="27"/>
  <c r="E43" i="27"/>
  <c r="C44" i="27"/>
  <c r="E44" i="27"/>
  <c r="C45" i="27"/>
  <c r="E45" i="27"/>
  <c r="C46" i="27"/>
  <c r="E46" i="27"/>
  <c r="C47" i="27"/>
  <c r="E47" i="27"/>
  <c r="L5" i="21"/>
  <c r="T5" i="21"/>
  <c r="V5" i="21"/>
  <c r="L6" i="21"/>
  <c r="P6" i="21"/>
  <c r="T6" i="21"/>
  <c r="L8" i="21"/>
  <c r="P8" i="21"/>
  <c r="T8" i="21"/>
  <c r="N11" i="21"/>
  <c r="P11" i="21"/>
  <c r="Q11" i="21" s="1"/>
  <c r="R11" i="21"/>
  <c r="T11" i="21"/>
  <c r="L12" i="21"/>
  <c r="P12" i="21"/>
  <c r="Q12" i="21" s="1"/>
  <c r="T12" i="21"/>
  <c r="L13" i="21"/>
  <c r="N13" i="21"/>
  <c r="R13" i="21"/>
  <c r="L16" i="21"/>
  <c r="P16" i="21"/>
  <c r="T16" i="21"/>
  <c r="L17" i="21"/>
  <c r="N17" i="21"/>
  <c r="P17" i="21"/>
  <c r="T17" i="21"/>
  <c r="U17" i="21" s="1"/>
  <c r="V17" i="21"/>
  <c r="L18" i="21"/>
  <c r="N18" i="21"/>
  <c r="P18" i="21"/>
  <c r="Q18" i="21" s="1"/>
  <c r="T18" i="21"/>
  <c r="L19" i="21"/>
  <c r="N19" i="21"/>
  <c r="P19" i="21"/>
  <c r="Q19" i="21" s="1"/>
  <c r="T19" i="21"/>
  <c r="T24" i="21"/>
  <c r="U22" i="21" s="1"/>
  <c r="T23" i="21"/>
  <c r="V19" i="21"/>
  <c r="L20" i="21"/>
  <c r="N20" i="21"/>
  <c r="P20" i="21"/>
  <c r="T20" i="21"/>
  <c r="U20" i="21" s="1"/>
  <c r="V20" i="21"/>
  <c r="L21" i="21"/>
  <c r="N21" i="21"/>
  <c r="P21" i="21"/>
  <c r="R21" i="21"/>
  <c r="L22" i="21"/>
  <c r="N22" i="21"/>
  <c r="P22" i="21"/>
  <c r="T22" i="21"/>
  <c r="L23" i="21"/>
  <c r="P23" i="21"/>
  <c r="L24" i="21"/>
  <c r="P24" i="21"/>
  <c r="L26" i="21"/>
  <c r="P26" i="21"/>
  <c r="Q26" i="21"/>
  <c r="T26" i="21"/>
  <c r="P27" i="21"/>
  <c r="T27" i="21"/>
  <c r="R30" i="21"/>
  <c r="V31" i="21"/>
  <c r="P32" i="21"/>
  <c r="P33" i="21"/>
  <c r="R33" i="21"/>
  <c r="T33" i="21"/>
  <c r="V33" i="21"/>
  <c r="R34" i="21"/>
  <c r="T34" i="21"/>
  <c r="V34" i="21"/>
  <c r="N35" i="21"/>
  <c r="P35" i="21"/>
  <c r="R35" i="21"/>
  <c r="T35" i="21"/>
  <c r="V35" i="21"/>
  <c r="R36" i="21"/>
  <c r="T36" i="21"/>
  <c r="L37" i="21"/>
  <c r="P37" i="21"/>
  <c r="T37" i="21"/>
  <c r="L38" i="21"/>
  <c r="R38" i="21"/>
  <c r="T38" i="21"/>
  <c r="L42" i="21"/>
  <c r="N42" i="21"/>
  <c r="P42" i="21"/>
  <c r="R42" i="21"/>
  <c r="T42" i="21"/>
  <c r="L43" i="21"/>
  <c r="N43" i="21"/>
  <c r="P43" i="21"/>
  <c r="R43" i="21"/>
  <c r="T43" i="21"/>
  <c r="L44" i="21"/>
  <c r="N44" i="21"/>
  <c r="P44" i="21"/>
  <c r="Q44" i="21" s="1"/>
  <c r="R44" i="21"/>
  <c r="T44" i="21"/>
  <c r="V44" i="21"/>
  <c r="L45" i="21"/>
  <c r="N45" i="21"/>
  <c r="P45" i="21"/>
  <c r="R45" i="21"/>
  <c r="T45" i="21"/>
  <c r="V45" i="21"/>
  <c r="L46" i="21"/>
  <c r="N46" i="21"/>
  <c r="P46" i="21"/>
  <c r="R46" i="21"/>
  <c r="T46" i="21"/>
  <c r="V46" i="21"/>
  <c r="L47" i="21"/>
  <c r="N47" i="21"/>
  <c r="P47" i="21"/>
  <c r="R47" i="21"/>
  <c r="T47" i="21"/>
  <c r="V47" i="21"/>
  <c r="L48" i="21"/>
  <c r="P48" i="21"/>
  <c r="R48" i="21"/>
  <c r="T48" i="21"/>
  <c r="V48" i="21"/>
  <c r="L49" i="21"/>
  <c r="P49" i="21"/>
  <c r="R49" i="21"/>
  <c r="T49" i="21"/>
  <c r="L50" i="21"/>
  <c r="P50" i="21"/>
  <c r="R50" i="21"/>
  <c r="S46" i="21" s="1"/>
  <c r="T50" i="21"/>
  <c r="L51" i="21"/>
  <c r="N51" i="21"/>
  <c r="P51" i="21"/>
  <c r="R51" i="21"/>
  <c r="T51" i="21"/>
  <c r="V51" i="21"/>
  <c r="L52" i="21"/>
  <c r="N52" i="21"/>
  <c r="P52" i="21"/>
  <c r="R52" i="21"/>
  <c r="T52" i="21"/>
  <c r="V52" i="21"/>
  <c r="L33" i="21"/>
  <c r="E43" i="28"/>
  <c r="E45" i="28"/>
  <c r="C43" i="28"/>
  <c r="C47" i="28"/>
  <c r="C42" i="28"/>
  <c r="C46" i="28"/>
  <c r="E18" i="28"/>
  <c r="E47" i="28"/>
  <c r="E16" i="28"/>
  <c r="E20" i="28"/>
  <c r="E15" i="28"/>
  <c r="E19" i="28"/>
  <c r="E17" i="28"/>
  <c r="C17" i="28"/>
  <c r="C21" i="28"/>
  <c r="C15" i="28"/>
  <c r="C19" i="28"/>
  <c r="G11" i="28"/>
  <c r="K12" i="21"/>
  <c r="C16" i="28"/>
  <c r="C18" i="28"/>
  <c r="E42" i="28"/>
  <c r="E44" i="28"/>
  <c r="U44" i="21"/>
  <c r="Q20" i="21"/>
  <c r="E46" i="29"/>
  <c r="C15" i="29"/>
  <c r="C19" i="29"/>
  <c r="C44" i="29"/>
  <c r="E15" i="29"/>
  <c r="E19" i="29"/>
  <c r="E17" i="29"/>
  <c r="C43" i="29"/>
  <c r="C45" i="29"/>
  <c r="E16" i="29"/>
  <c r="E18" i="29"/>
  <c r="S45" i="21" l="1"/>
  <c r="S42" i="21"/>
  <c r="U11" i="21"/>
  <c r="U46" i="21"/>
  <c r="Q42" i="21"/>
  <c r="U26" i="21"/>
  <c r="Q21" i="21"/>
  <c r="U19" i="21"/>
  <c r="U48" i="21"/>
  <c r="S44" i="21"/>
  <c r="Q22" i="21"/>
  <c r="Q47" i="21"/>
  <c r="S48" i="21"/>
  <c r="U45" i="21"/>
  <c r="U42" i="21"/>
  <c r="Q17" i="21"/>
  <c r="U43" i="21"/>
  <c r="U47" i="21"/>
  <c r="U27" i="21"/>
  <c r="Q16" i="21"/>
  <c r="Q43" i="21"/>
  <c r="Q27" i="21"/>
  <c r="U18" i="21"/>
  <c r="Q46" i="21"/>
  <c r="S47" i="21"/>
  <c r="U16" i="21"/>
  <c r="U12" i="21"/>
  <c r="Q45" i="21"/>
  <c r="Q48" i="21"/>
  <c r="S43" i="21"/>
  <c r="G24" i="18"/>
  <c r="T13" i="21"/>
  <c r="B37" i="18"/>
  <c r="F34" i="18"/>
  <c r="D37" i="18"/>
  <c r="D37" i="19"/>
  <c r="C34" i="20"/>
  <c r="G34" i="20"/>
  <c r="F37" i="22"/>
  <c r="T39" i="21" s="1"/>
  <c r="U36" i="21" s="1"/>
  <c r="T30" i="21"/>
  <c r="F38" i="24"/>
  <c r="R39" i="21" s="1"/>
  <c r="S36" i="21" s="1"/>
  <c r="G26" i="24"/>
  <c r="E19" i="24"/>
  <c r="E18" i="24"/>
  <c r="F23" i="24"/>
  <c r="G19" i="24" s="1"/>
  <c r="R17" i="21"/>
  <c r="E21" i="24"/>
  <c r="E16" i="24"/>
  <c r="C20" i="24"/>
  <c r="C18" i="24"/>
  <c r="E17" i="24"/>
  <c r="E20" i="24"/>
  <c r="R16" i="21"/>
  <c r="C19" i="24"/>
  <c r="C16" i="24"/>
  <c r="C21" i="24"/>
  <c r="C17" i="24"/>
  <c r="R5" i="21"/>
  <c r="G11" i="24"/>
  <c r="G37" i="24"/>
  <c r="G35" i="24"/>
  <c r="G33" i="24"/>
  <c r="G31" i="24"/>
  <c r="G29" i="24"/>
  <c r="G25" i="24"/>
  <c r="G10" i="24"/>
  <c r="G36" i="24"/>
  <c r="G34" i="24"/>
  <c r="G32" i="24"/>
  <c r="G30" i="24"/>
  <c r="G12" i="24"/>
  <c r="G11" i="29"/>
  <c r="I12" i="21" s="1"/>
  <c r="G12" i="28"/>
  <c r="K13" i="21" s="1"/>
  <c r="P13" i="21"/>
  <c r="F38" i="25"/>
  <c r="P39" i="21" s="1"/>
  <c r="Q35" i="21" s="1"/>
  <c r="P36" i="21"/>
  <c r="P31" i="21"/>
  <c r="D38" i="26"/>
  <c r="F35" i="26"/>
  <c r="G35" i="26" s="1"/>
  <c r="C19" i="26"/>
  <c r="C17" i="26"/>
  <c r="C21" i="26"/>
  <c r="F49" i="26"/>
  <c r="G44" i="26" s="1"/>
  <c r="G37" i="26"/>
  <c r="C43" i="26"/>
  <c r="N38" i="21"/>
  <c r="C35" i="26"/>
  <c r="B38" i="26"/>
  <c r="F38" i="26"/>
  <c r="N39" i="21" s="1"/>
  <c r="C45" i="26"/>
  <c r="C42" i="26"/>
  <c r="C47" i="26"/>
  <c r="C44" i="26"/>
  <c r="G25" i="26"/>
  <c r="E19" i="26"/>
  <c r="E17" i="26"/>
  <c r="E21" i="26"/>
  <c r="E20" i="26"/>
  <c r="F23" i="26"/>
  <c r="G19" i="26" s="1"/>
  <c r="E15" i="26"/>
  <c r="C18" i="26"/>
  <c r="C20" i="26"/>
  <c r="G32" i="26"/>
  <c r="G34" i="26"/>
  <c r="G11" i="26"/>
  <c r="G26" i="26"/>
  <c r="G12" i="26"/>
  <c r="G10" i="26"/>
  <c r="G36" i="26"/>
  <c r="G30" i="26"/>
  <c r="N5" i="21"/>
  <c r="G33" i="26"/>
  <c r="G31" i="26"/>
  <c r="G29" i="26"/>
  <c r="N12" i="21"/>
  <c r="G33" i="27"/>
  <c r="M34" i="21" s="1"/>
  <c r="C35" i="27"/>
  <c r="G30" i="27"/>
  <c r="M31" i="21" s="1"/>
  <c r="D38" i="27"/>
  <c r="F35" i="27"/>
  <c r="L27" i="21"/>
  <c r="J32" i="21"/>
  <c r="B38" i="28"/>
  <c r="J31" i="21"/>
  <c r="C35" i="28"/>
  <c r="J35" i="21"/>
  <c r="J34" i="21"/>
  <c r="G32" i="28"/>
  <c r="K33" i="21" s="1"/>
  <c r="D38" i="28"/>
  <c r="G29" i="28"/>
  <c r="K30" i="21" s="1"/>
  <c r="J36" i="21"/>
  <c r="F38" i="28"/>
  <c r="J39" i="21" s="1"/>
  <c r="G32" i="29"/>
  <c r="I33" i="21" s="1"/>
  <c r="B38" i="29"/>
  <c r="C35" i="29"/>
  <c r="H30" i="21"/>
  <c r="H37" i="21"/>
  <c r="E35" i="29"/>
  <c r="H34" i="21"/>
  <c r="G35" i="29"/>
  <c r="I36" i="21" s="1"/>
  <c r="H32" i="21"/>
  <c r="F38" i="29"/>
  <c r="H39" i="21" s="1"/>
  <c r="E42" i="19"/>
  <c r="E43" i="19"/>
  <c r="E46" i="19"/>
  <c r="E44" i="19"/>
  <c r="E40" i="19"/>
  <c r="F48" i="19"/>
  <c r="G45" i="19" s="1"/>
  <c r="F34" i="19"/>
  <c r="X46" i="21"/>
  <c r="X43" i="21"/>
  <c r="B37" i="19"/>
  <c r="C45" i="20"/>
  <c r="E44" i="20"/>
  <c r="F37" i="20"/>
  <c r="V39" i="21" s="1"/>
  <c r="W38" i="21" s="1"/>
  <c r="V11" i="21"/>
  <c r="W11" i="21" s="1"/>
  <c r="F48" i="20"/>
  <c r="G46" i="20" s="1"/>
  <c r="C42" i="20"/>
  <c r="G42" i="18"/>
  <c r="G45" i="18"/>
  <c r="G46" i="18"/>
  <c r="G41" i="18"/>
  <c r="G40" i="18"/>
  <c r="Z50" i="21"/>
  <c r="G43" i="18"/>
  <c r="Z27" i="21"/>
  <c r="AA27" i="21" s="1"/>
  <c r="E20" i="18"/>
  <c r="E19" i="18"/>
  <c r="E17" i="18"/>
  <c r="C17" i="18"/>
  <c r="C18" i="18"/>
  <c r="F22" i="18"/>
  <c r="C19" i="18"/>
  <c r="C20" i="18"/>
  <c r="C16" i="18"/>
  <c r="G10" i="18"/>
  <c r="AA11" i="21"/>
  <c r="AA26" i="21"/>
  <c r="AA12" i="21"/>
  <c r="E45" i="19"/>
  <c r="C46" i="19"/>
  <c r="C45" i="19"/>
  <c r="C44" i="19"/>
  <c r="C43" i="19"/>
  <c r="C42" i="19"/>
  <c r="Y26" i="21"/>
  <c r="C19" i="19"/>
  <c r="C18" i="19"/>
  <c r="C20" i="19"/>
  <c r="C17" i="19"/>
  <c r="C16" i="19"/>
  <c r="E19" i="19"/>
  <c r="E17" i="19"/>
  <c r="X22" i="21"/>
  <c r="E18" i="19"/>
  <c r="E16" i="19"/>
  <c r="E15" i="19"/>
  <c r="F22" i="19"/>
  <c r="G15" i="19" s="1"/>
  <c r="X16" i="21"/>
  <c r="X12" i="21"/>
  <c r="Y12" i="21" s="1"/>
  <c r="G10" i="19"/>
  <c r="Y27" i="21"/>
  <c r="Y11" i="21"/>
  <c r="G33" i="19"/>
  <c r="G32" i="19"/>
  <c r="G31" i="19"/>
  <c r="G30" i="19"/>
  <c r="G29" i="19"/>
  <c r="G28" i="19"/>
  <c r="G25" i="19"/>
  <c r="G24" i="19"/>
  <c r="G12" i="19"/>
  <c r="G11" i="19"/>
  <c r="G42" i="20"/>
  <c r="G45" i="20"/>
  <c r="G44" i="20"/>
  <c r="V50" i="21"/>
  <c r="G43" i="20"/>
  <c r="C43" i="20"/>
  <c r="V27" i="21"/>
  <c r="W27" i="21" s="1"/>
  <c r="E19" i="20"/>
  <c r="E17" i="20"/>
  <c r="F22" i="20"/>
  <c r="G19" i="20" s="1"/>
  <c r="E16" i="20"/>
  <c r="E15" i="20"/>
  <c r="G20" i="20"/>
  <c r="C16" i="20"/>
  <c r="C19" i="20"/>
  <c r="C17" i="20"/>
  <c r="C20" i="20"/>
  <c r="C18" i="20"/>
  <c r="V24" i="21"/>
  <c r="G18" i="20"/>
  <c r="W26" i="21"/>
  <c r="W12" i="21"/>
  <c r="U30" i="21" l="1"/>
  <c r="U32" i="21"/>
  <c r="U35" i="21"/>
  <c r="U33" i="21"/>
  <c r="U34" i="21"/>
  <c r="U31" i="21"/>
  <c r="F37" i="18"/>
  <c r="G34" i="18"/>
  <c r="W33" i="21"/>
  <c r="W34" i="21"/>
  <c r="W30" i="21"/>
  <c r="W32" i="21"/>
  <c r="U37" i="21"/>
  <c r="U38" i="21"/>
  <c r="S30" i="21"/>
  <c r="S33" i="21"/>
  <c r="S34" i="21"/>
  <c r="S31" i="21"/>
  <c r="S37" i="21"/>
  <c r="S35" i="21"/>
  <c r="S38" i="21"/>
  <c r="S32" i="21"/>
  <c r="G18" i="24"/>
  <c r="G21" i="24"/>
  <c r="G15" i="24"/>
  <c r="G20" i="24"/>
  <c r="R24" i="21"/>
  <c r="S22" i="21" s="1"/>
  <c r="G16" i="24"/>
  <c r="G17" i="24"/>
  <c r="S27" i="21"/>
  <c r="S12" i="21"/>
  <c r="S26" i="21"/>
  <c r="S11" i="21"/>
  <c r="Q34" i="21"/>
  <c r="Q38" i="21"/>
  <c r="Q33" i="21"/>
  <c r="Q36" i="21"/>
  <c r="Q37" i="21"/>
  <c r="Q32" i="21"/>
  <c r="Q30" i="21"/>
  <c r="Q31" i="21"/>
  <c r="N36" i="21"/>
  <c r="G41" i="26"/>
  <c r="G42" i="26"/>
  <c r="G47" i="26"/>
  <c r="G43" i="26"/>
  <c r="G45" i="26"/>
  <c r="G46" i="26"/>
  <c r="N50" i="21"/>
  <c r="O42" i="21" s="1"/>
  <c r="G17" i="26"/>
  <c r="G15" i="26"/>
  <c r="N24" i="21"/>
  <c r="O16" i="21" s="1"/>
  <c r="G18" i="26"/>
  <c r="G21" i="26"/>
  <c r="G16" i="26"/>
  <c r="G20" i="26"/>
  <c r="O26" i="21"/>
  <c r="O27" i="21"/>
  <c r="O11" i="21"/>
  <c r="O12" i="21"/>
  <c r="F38" i="27"/>
  <c r="L39" i="21" s="1"/>
  <c r="G35" i="27"/>
  <c r="M36" i="21" s="1"/>
  <c r="L36" i="21"/>
  <c r="X50" i="21"/>
  <c r="G46" i="19"/>
  <c r="G42" i="19"/>
  <c r="G40" i="19"/>
  <c r="G43" i="19"/>
  <c r="G44" i="19"/>
  <c r="G34" i="19"/>
  <c r="F37" i="19"/>
  <c r="G41" i="19"/>
  <c r="G16" i="20"/>
  <c r="G41" i="20"/>
  <c r="G40" i="20"/>
  <c r="W37" i="21"/>
  <c r="W31" i="21"/>
  <c r="W36" i="21"/>
  <c r="W35" i="21"/>
  <c r="AA45" i="21"/>
  <c r="AA48" i="21"/>
  <c r="AA44" i="21"/>
  <c r="AA47" i="21"/>
  <c r="AA43" i="21"/>
  <c r="AA46" i="21"/>
  <c r="AA42" i="21"/>
  <c r="G18" i="18"/>
  <c r="G17" i="18"/>
  <c r="G16" i="18"/>
  <c r="G20" i="18"/>
  <c r="Z24" i="21"/>
  <c r="G15" i="18"/>
  <c r="G19" i="18"/>
  <c r="G17" i="19"/>
  <c r="G18" i="19"/>
  <c r="G20" i="19"/>
  <c r="X24" i="21"/>
  <c r="Y19" i="21" s="1"/>
  <c r="G16" i="19"/>
  <c r="G19" i="19"/>
  <c r="W42" i="21"/>
  <c r="W48" i="21"/>
  <c r="W46" i="21"/>
  <c r="W43" i="21"/>
  <c r="W47" i="21"/>
  <c r="W44" i="21"/>
  <c r="W45" i="21"/>
  <c r="G17" i="20"/>
  <c r="G15" i="20"/>
  <c r="W22" i="21"/>
  <c r="W18" i="21"/>
  <c r="W17" i="21"/>
  <c r="W19" i="21"/>
  <c r="W20" i="21"/>
  <c r="W16" i="21"/>
  <c r="S17" i="21" l="1"/>
  <c r="S21" i="21"/>
  <c r="S20" i="21"/>
  <c r="S18" i="21"/>
  <c r="S19" i="21"/>
  <c r="S16" i="21"/>
  <c r="O43" i="21"/>
  <c r="O44" i="21"/>
  <c r="O46" i="21"/>
  <c r="O45" i="21"/>
  <c r="O48" i="21"/>
  <c r="O47" i="21"/>
  <c r="O20" i="21"/>
  <c r="O17" i="21"/>
  <c r="O22" i="21"/>
  <c r="O19" i="21"/>
  <c r="O21" i="21"/>
  <c r="O18" i="21"/>
  <c r="Y45" i="21"/>
  <c r="Y44" i="21"/>
  <c r="Y43" i="21"/>
  <c r="Y48" i="21"/>
  <c r="Y47" i="21"/>
  <c r="Y42" i="21"/>
  <c r="Y46" i="21"/>
  <c r="AA22" i="21"/>
  <c r="AA17" i="21"/>
  <c r="AA20" i="21"/>
  <c r="AA19" i="21"/>
  <c r="AA18" i="21"/>
  <c r="AA16" i="21"/>
  <c r="Y17" i="21"/>
  <c r="Y16" i="21"/>
  <c r="Y22" i="21"/>
  <c r="Y18" i="21"/>
  <c r="Y20" i="21"/>
</calcChain>
</file>

<file path=xl/sharedStrings.xml><?xml version="1.0" encoding="utf-8"?>
<sst xmlns="http://schemas.openxmlformats.org/spreadsheetml/2006/main" count="829" uniqueCount="70">
  <si>
    <t>Oakland University Student Information</t>
  </si>
  <si>
    <t>Graduates</t>
  </si>
  <si>
    <t>Undergraduates</t>
  </si>
  <si>
    <t xml:space="preserve"> All Students</t>
  </si>
  <si>
    <t>HEADCOUNT</t>
  </si>
  <si>
    <t>CREDITS</t>
  </si>
  <si>
    <t>FYES</t>
  </si>
  <si>
    <t>Gender</t>
  </si>
  <si>
    <t>Female</t>
  </si>
  <si>
    <t>Male</t>
  </si>
  <si>
    <t>Ethnic &amp; Foreign Native *</t>
  </si>
  <si>
    <t>Caucasian</t>
  </si>
  <si>
    <t>African American</t>
  </si>
  <si>
    <t>Asian</t>
  </si>
  <si>
    <t>Hispanic</t>
  </si>
  <si>
    <t>Native American</t>
  </si>
  <si>
    <t>International</t>
  </si>
  <si>
    <t>Unreported</t>
  </si>
  <si>
    <t>Total</t>
  </si>
  <si>
    <t>FULL TIME</t>
  </si>
  <si>
    <t>PART TIME</t>
  </si>
  <si>
    <t>Geographic Distribution</t>
  </si>
  <si>
    <t xml:space="preserve">Oakland County        </t>
  </si>
  <si>
    <t>Macomb County</t>
  </si>
  <si>
    <t>Wayne County</t>
  </si>
  <si>
    <t>Genesee, Lapeer and St. Clair</t>
  </si>
  <si>
    <t>Other Michigan counties</t>
  </si>
  <si>
    <t>Other States</t>
  </si>
  <si>
    <t>Foreign Countries</t>
  </si>
  <si>
    <t>TOTAL</t>
  </si>
  <si>
    <t>17-22</t>
  </si>
  <si>
    <t>23-24</t>
  </si>
  <si>
    <t>25-34</t>
  </si>
  <si>
    <t>35-44</t>
  </si>
  <si>
    <t>45-54</t>
  </si>
  <si>
    <t>55 and over</t>
  </si>
  <si>
    <t>unknown</t>
  </si>
  <si>
    <t>average age</t>
  </si>
  <si>
    <t>median age</t>
  </si>
  <si>
    <t>FALL</t>
  </si>
  <si>
    <t>Total Michigan**</t>
  </si>
  <si>
    <t>**Total includes unknown</t>
  </si>
  <si>
    <t>15-16</t>
  </si>
  <si>
    <t>Age*</t>
  </si>
  <si>
    <t>County N/A</t>
  </si>
  <si>
    <t>*Note:  The unreported numbers are not included in calculate percentages.</t>
  </si>
  <si>
    <t>*The unreported numbers are not included in the percentages</t>
  </si>
  <si>
    <t>Fall 2006</t>
  </si>
  <si>
    <t>Fall 2007</t>
  </si>
  <si>
    <t>Fall 2008</t>
  </si>
  <si>
    <t>Fall 2009</t>
  </si>
  <si>
    <t>White</t>
  </si>
  <si>
    <t>Fall 2010</t>
  </si>
  <si>
    <t>*Note:  The unreported numbers are not included in calculated percentages.</t>
  </si>
  <si>
    <t>Native_Hawaiian</t>
  </si>
  <si>
    <t>Fall 2011</t>
  </si>
  <si>
    <t>All Students</t>
  </si>
  <si>
    <t>Native Hawaiian</t>
  </si>
  <si>
    <t>Fall 2012</t>
  </si>
  <si>
    <t>Fall 2013</t>
  </si>
  <si>
    <t>Fall 2014</t>
  </si>
  <si>
    <t>Fall 2015</t>
  </si>
  <si>
    <t>**Revised 2-29-16</t>
  </si>
  <si>
    <t>**Revised 3-16-16</t>
  </si>
  <si>
    <t>**Revised on 3-16-16</t>
  </si>
  <si>
    <t>Updated 3-16-16</t>
  </si>
  <si>
    <t>**Updated 3-16-16</t>
  </si>
  <si>
    <t>Fall 2016</t>
  </si>
  <si>
    <t>Fall 2017</t>
  </si>
  <si>
    <t>Fall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</si>
</sst>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.0_);_(* \(#,##0.0\);_(* &quot;-&quot;??_);_(@_)"/>
    <numFmt numFmtId="168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3"/>
        <bgColor indexed="8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1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3" fontId="3" fillId="2" borderId="4" xfId="0" applyNumberFormat="1" applyFont="1" applyFill="1" applyBorder="1" applyAlignment="1">
      <alignment horizontal="centerContinuous"/>
    </xf>
    <xf numFmtId="164" fontId="3" fillId="2" borderId="4" xfId="0" applyNumberFormat="1" applyFont="1" applyFill="1" applyBorder="1" applyAlignment="1">
      <alignment horizontal="centerContinuous"/>
    </xf>
    <xf numFmtId="0" fontId="3" fillId="1" borderId="4" xfId="0" applyFont="1" applyFill="1" applyBorder="1"/>
    <xf numFmtId="3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3" xfId="0" applyBorder="1"/>
    <xf numFmtId="3" fontId="0" fillId="0" borderId="4" xfId="0" applyNumberFormat="1" applyBorder="1"/>
    <xf numFmtId="164" fontId="0" fillId="0" borderId="4" xfId="0" applyNumberFormat="1" applyBorder="1"/>
    <xf numFmtId="0" fontId="3" fillId="3" borderId="4" xfId="0" applyFont="1" applyFill="1" applyBorder="1"/>
    <xf numFmtId="3" fontId="3" fillId="2" borderId="4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4" xfId="0" applyFont="1" applyBorder="1"/>
    <xf numFmtId="3" fontId="5" fillId="2" borderId="4" xfId="0" applyNumberFormat="1" applyFont="1" applyFill="1" applyBorder="1" applyAlignment="1">
      <alignment horizontal="center"/>
    </xf>
    <xf numFmtId="0" fontId="6" fillId="0" borderId="4" xfId="0" applyFont="1" applyBorder="1"/>
    <xf numFmtId="0" fontId="4" fillId="0" borderId="4" xfId="0" applyFont="1" applyBorder="1"/>
    <xf numFmtId="165" fontId="3" fillId="0" borderId="4" xfId="0" applyNumberFormat="1" applyFont="1" applyBorder="1"/>
    <xf numFmtId="165" fontId="0" fillId="0" borderId="4" xfId="0" applyNumberFormat="1" applyBorder="1" applyAlignment="1">
      <alignment horizontal="center"/>
    </xf>
    <xf numFmtId="165" fontId="0" fillId="0" borderId="0" xfId="0" applyNumberFormat="1"/>
    <xf numFmtId="165" fontId="4" fillId="0" borderId="4" xfId="0" applyNumberFormat="1" applyFont="1" applyBorder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0" fillId="0" borderId="0" xfId="0" applyNumberFormat="1" applyAlignment="1"/>
    <xf numFmtId="164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2" borderId="4" xfId="0" applyNumberFormat="1" applyFont="1" applyFill="1" applyBorder="1" applyAlignment="1">
      <alignment horizontal="centerContinuous"/>
    </xf>
    <xf numFmtId="166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3" fontId="4" fillId="4" borderId="4" xfId="0" applyNumberFormat="1" applyFont="1" applyFill="1" applyBorder="1" applyAlignment="1">
      <alignment horizontal="centerContinuous"/>
    </xf>
    <xf numFmtId="164" fontId="4" fillId="4" borderId="4" xfId="0" applyNumberFormat="1" applyFont="1" applyFill="1" applyBorder="1" applyAlignment="1">
      <alignment horizontal="centerContinuous"/>
    </xf>
    <xf numFmtId="3" fontId="4" fillId="4" borderId="4" xfId="0" applyNumberFormat="1" applyFont="1" applyFill="1" applyBorder="1" applyAlignment="1">
      <alignment horizontal="center"/>
    </xf>
    <xf numFmtId="164" fontId="4" fillId="4" borderId="4" xfId="0" applyNumberFormat="1" applyFont="1" applyFill="1" applyBorder="1" applyAlignment="1">
      <alignment horizontal="center"/>
    </xf>
    <xf numFmtId="3" fontId="4" fillId="4" borderId="4" xfId="0" applyNumberFormat="1" applyFont="1" applyFill="1" applyBorder="1"/>
    <xf numFmtId="166" fontId="4" fillId="4" borderId="4" xfId="0" applyNumberFormat="1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horizontal="center"/>
    </xf>
    <xf numFmtId="164" fontId="5" fillId="4" borderId="4" xfId="0" applyNumberFormat="1" applyFont="1" applyFill="1" applyBorder="1" applyAlignment="1">
      <alignment horizontal="centerContinuous"/>
    </xf>
    <xf numFmtId="0" fontId="3" fillId="4" borderId="0" xfId="0" applyFont="1" applyFill="1" applyBorder="1"/>
    <xf numFmtId="1" fontId="4" fillId="4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9" fontId="3" fillId="0" borderId="4" xfId="2" applyFont="1" applyBorder="1"/>
    <xf numFmtId="164" fontId="3" fillId="0" borderId="4" xfId="2" applyNumberFormat="1" applyFont="1" applyBorder="1"/>
    <xf numFmtId="164" fontId="0" fillId="2" borderId="3" xfId="2" applyNumberFormat="1" applyFont="1" applyFill="1" applyBorder="1"/>
    <xf numFmtId="164" fontId="1" fillId="2" borderId="3" xfId="2" applyNumberFormat="1" applyFill="1" applyBorder="1"/>
    <xf numFmtId="164" fontId="3" fillId="0" borderId="4" xfId="2" applyNumberFormat="1" applyFont="1" applyBorder="1" applyAlignment="1">
      <alignment horizontal="center"/>
    </xf>
    <xf numFmtId="164" fontId="1" fillId="2" borderId="3" xfId="2" applyNumberFormat="1" applyFill="1" applyBorder="1" applyAlignment="1">
      <alignment horizontal="center"/>
    </xf>
    <xf numFmtId="164" fontId="4" fillId="0" borderId="4" xfId="2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10" fontId="0" fillId="0" borderId="0" xfId="0" applyNumberFormat="1"/>
    <xf numFmtId="10" fontId="3" fillId="0" borderId="0" xfId="0" applyNumberFormat="1" applyFont="1"/>
    <xf numFmtId="0" fontId="0" fillId="2" borderId="8" xfId="0" applyFill="1" applyBorder="1"/>
    <xf numFmtId="164" fontId="1" fillId="2" borderId="8" xfId="2" applyNumberFormat="1" applyFill="1" applyBorder="1" applyAlignment="1">
      <alignment horizontal="center"/>
    </xf>
    <xf numFmtId="164" fontId="1" fillId="2" borderId="8" xfId="2" applyNumberFormat="1" applyFill="1" applyBorder="1"/>
    <xf numFmtId="0" fontId="0" fillId="0" borderId="0" xfId="0" applyNumberFormat="1"/>
    <xf numFmtId="0" fontId="3" fillId="0" borderId="0" xfId="0" applyNumberFormat="1" applyFont="1"/>
    <xf numFmtId="0" fontId="3" fillId="5" borderId="4" xfId="0" applyFont="1" applyFill="1" applyBorder="1"/>
    <xf numFmtId="167" fontId="3" fillId="5" borderId="4" xfId="0" applyNumberFormat="1" applyFont="1" applyFill="1" applyBorder="1"/>
    <xf numFmtId="0" fontId="0" fillId="5" borderId="0" xfId="0" applyFill="1"/>
    <xf numFmtId="164" fontId="3" fillId="5" borderId="4" xfId="2" applyNumberFormat="1" applyFont="1" applyFill="1" applyBorder="1" applyAlignment="1">
      <alignment horizontal="center"/>
    </xf>
    <xf numFmtId="0" fontId="3" fillId="6" borderId="4" xfId="0" applyFont="1" applyFill="1" applyBorder="1"/>
    <xf numFmtId="168" fontId="3" fillId="6" borderId="4" xfId="1" applyNumberFormat="1" applyFont="1" applyFill="1" applyBorder="1" applyAlignment="1">
      <alignment horizontal="center"/>
    </xf>
    <xf numFmtId="168" fontId="3" fillId="6" borderId="4" xfId="1" applyNumberFormat="1" applyFont="1" applyFill="1" applyBorder="1"/>
    <xf numFmtId="9" fontId="3" fillId="6" borderId="4" xfId="2" applyFont="1" applyFill="1" applyBorder="1"/>
    <xf numFmtId="164" fontId="3" fillId="6" borderId="4" xfId="2" applyNumberFormat="1" applyFont="1" applyFill="1" applyBorder="1" applyAlignment="1">
      <alignment horizontal="center"/>
    </xf>
    <xf numFmtId="164" fontId="3" fillId="6" borderId="4" xfId="2" applyNumberFormat="1" applyFont="1" applyFill="1" applyBorder="1"/>
    <xf numFmtId="168" fontId="3" fillId="7" borderId="4" xfId="1" applyNumberFormat="1" applyFont="1" applyFill="1" applyBorder="1" applyAlignment="1">
      <alignment horizontal="center"/>
    </xf>
    <xf numFmtId="168" fontId="1" fillId="8" borderId="3" xfId="1" applyNumberFormat="1" applyFill="1" applyBorder="1" applyAlignment="1">
      <alignment horizontal="center"/>
    </xf>
    <xf numFmtId="0" fontId="0" fillId="8" borderId="3" xfId="0" applyFill="1" applyBorder="1"/>
    <xf numFmtId="168" fontId="3" fillId="7" borderId="4" xfId="1" applyNumberFormat="1" applyFont="1" applyFill="1" applyBorder="1"/>
    <xf numFmtId="168" fontId="1" fillId="8" borderId="3" xfId="1" applyNumberFormat="1" applyFill="1" applyBorder="1"/>
    <xf numFmtId="168" fontId="4" fillId="7" borderId="4" xfId="1" applyNumberFormat="1" applyFont="1" applyFill="1" applyBorder="1"/>
    <xf numFmtId="168" fontId="1" fillId="6" borderId="3" xfId="1" applyNumberFormat="1" applyFill="1" applyBorder="1" applyAlignment="1">
      <alignment horizontal="center"/>
    </xf>
    <xf numFmtId="168" fontId="1" fillId="9" borderId="3" xfId="1" applyNumberFormat="1" applyFill="1" applyBorder="1" applyAlignment="1">
      <alignment horizontal="center"/>
    </xf>
    <xf numFmtId="168" fontId="1" fillId="9" borderId="3" xfId="1" applyNumberFormat="1" applyFill="1" applyBorder="1"/>
    <xf numFmtId="168" fontId="4" fillId="6" borderId="4" xfId="1" applyNumberFormat="1" applyFont="1" applyFill="1" applyBorder="1"/>
    <xf numFmtId="0" fontId="0" fillId="9" borderId="3" xfId="0" applyFill="1" applyBorder="1"/>
    <xf numFmtId="168" fontId="3" fillId="4" borderId="4" xfId="1" applyNumberFormat="1" applyFont="1" applyFill="1" applyBorder="1" applyAlignment="1">
      <alignment horizontal="center"/>
    </xf>
    <xf numFmtId="168" fontId="1" fillId="4" borderId="3" xfId="1" applyNumberFormat="1" applyFill="1" applyBorder="1" applyAlignment="1">
      <alignment horizontal="center"/>
    </xf>
    <xf numFmtId="167" fontId="3" fillId="4" borderId="4" xfId="1" applyNumberFormat="1" applyFont="1" applyFill="1" applyBorder="1" applyAlignment="1">
      <alignment horizontal="center"/>
    </xf>
    <xf numFmtId="168" fontId="1" fillId="10" borderId="3" xfId="1" applyNumberFormat="1" applyFill="1" applyBorder="1" applyAlignment="1">
      <alignment horizontal="center"/>
    </xf>
    <xf numFmtId="168" fontId="3" fillId="4" borderId="4" xfId="1" applyNumberFormat="1" applyFont="1" applyFill="1" applyBorder="1"/>
    <xf numFmtId="168" fontId="1" fillId="10" borderId="3" xfId="1" applyNumberFormat="1" applyFill="1" applyBorder="1"/>
    <xf numFmtId="168" fontId="4" fillId="4" borderId="4" xfId="1" applyNumberFormat="1" applyFont="1" applyFill="1" applyBorder="1"/>
    <xf numFmtId="0" fontId="0" fillId="10" borderId="3" xfId="0" applyFill="1" applyBorder="1"/>
    <xf numFmtId="164" fontId="0" fillId="0" borderId="0" xfId="0" applyNumberFormat="1"/>
    <xf numFmtId="168" fontId="3" fillId="7" borderId="6" xfId="1" applyNumberFormat="1" applyFont="1" applyFill="1" applyBorder="1" applyAlignment="1">
      <alignment horizontal="center"/>
    </xf>
    <xf numFmtId="168" fontId="1" fillId="7" borderId="0" xfId="1" applyNumberForma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164" fontId="3" fillId="5" borderId="4" xfId="2" applyNumberFormat="1" applyFont="1" applyFill="1" applyBorder="1"/>
    <xf numFmtId="168" fontId="1" fillId="7" borderId="4" xfId="1" applyNumberFormat="1" applyFill="1" applyBorder="1" applyAlignment="1">
      <alignment horizontal="center"/>
    </xf>
    <xf numFmtId="3" fontId="3" fillId="6" borderId="4" xfId="0" applyNumberFormat="1" applyFont="1" applyFill="1" applyBorder="1"/>
    <xf numFmtId="1" fontId="3" fillId="6" borderId="4" xfId="0" applyNumberFormat="1" applyFont="1" applyFill="1" applyBorder="1"/>
    <xf numFmtId="165" fontId="3" fillId="6" borderId="4" xfId="0" applyNumberFormat="1" applyFont="1" applyFill="1" applyBorder="1"/>
    <xf numFmtId="166" fontId="3" fillId="6" borderId="4" xfId="0" applyNumberFormat="1" applyFont="1" applyFill="1" applyBorder="1"/>
    <xf numFmtId="166" fontId="3" fillId="4" borderId="4" xfId="0" applyNumberFormat="1" applyFont="1" applyFill="1" applyBorder="1" applyAlignment="1">
      <alignment horizontal="center"/>
    </xf>
    <xf numFmtId="0" fontId="5" fillId="0" borderId="0" xfId="0" applyFont="1"/>
    <xf numFmtId="3" fontId="10" fillId="0" borderId="4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3" fontId="9" fillId="4" borderId="4" xfId="0" applyNumberFormat="1" applyFont="1" applyFill="1" applyBorder="1" applyAlignment="1">
      <alignment horizontal="center"/>
    </xf>
    <xf numFmtId="164" fontId="9" fillId="4" borderId="4" xfId="0" applyNumberFormat="1" applyFont="1" applyFill="1" applyBorder="1" applyAlignment="1">
      <alignment horizontal="center"/>
    </xf>
    <xf numFmtId="0" fontId="10" fillId="0" borderId="0" xfId="0" applyFont="1"/>
    <xf numFmtId="0" fontId="10" fillId="2" borderId="3" xfId="0" applyFont="1" applyFill="1" applyBorder="1"/>
    <xf numFmtId="3" fontId="9" fillId="2" borderId="4" xfId="0" applyNumberFormat="1" applyFont="1" applyFill="1" applyBorder="1" applyAlignment="1">
      <alignment horizontal="centerContinuous"/>
    </xf>
    <xf numFmtId="0" fontId="9" fillId="0" borderId="4" xfId="0" applyFont="1" applyBorder="1"/>
    <xf numFmtId="3" fontId="10" fillId="2" borderId="4" xfId="0" applyNumberFormat="1" applyFont="1" applyFill="1" applyBorder="1" applyAlignment="1">
      <alignment horizontal="center"/>
    </xf>
    <xf numFmtId="164" fontId="10" fillId="2" borderId="4" xfId="0" applyNumberFormat="1" applyFont="1" applyFill="1" applyBorder="1" applyAlignment="1">
      <alignment horizontal="centerContinuous"/>
    </xf>
    <xf numFmtId="3" fontId="10" fillId="4" borderId="4" xfId="0" applyNumberFormat="1" applyFont="1" applyFill="1" applyBorder="1" applyAlignment="1">
      <alignment horizontal="center"/>
    </xf>
    <xf numFmtId="164" fontId="10" fillId="4" borderId="4" xfId="0" applyNumberFormat="1" applyFont="1" applyFill="1" applyBorder="1" applyAlignment="1">
      <alignment horizontal="centerContinuous"/>
    </xf>
    <xf numFmtId="164" fontId="9" fillId="2" borderId="4" xfId="0" applyNumberFormat="1" applyFont="1" applyFill="1" applyBorder="1" applyAlignment="1">
      <alignment horizontal="center"/>
    </xf>
    <xf numFmtId="0" fontId="1" fillId="0" borderId="0" xfId="0" applyFont="1"/>
    <xf numFmtId="3" fontId="1" fillId="2" borderId="4" xfId="0" applyNumberFormat="1" applyFont="1" applyFill="1" applyBorder="1" applyAlignment="1">
      <alignment horizontal="center"/>
    </xf>
    <xf numFmtId="3" fontId="1" fillId="0" borderId="0" xfId="0" applyNumberFormat="1" applyFont="1" applyAlignment="1"/>
    <xf numFmtId="3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3" fontId="1" fillId="4" borderId="4" xfId="0" applyNumberFormat="1" applyFont="1" applyFill="1" applyBorder="1" applyAlignment="1">
      <alignment horizontal="center"/>
    </xf>
    <xf numFmtId="3" fontId="0" fillId="0" borderId="0" xfId="0" applyNumberFormat="1"/>
    <xf numFmtId="0" fontId="2" fillId="0" borderId="2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2" fillId="0" borderId="1" xfId="0" applyFont="1" applyFill="1" applyBorder="1" applyAlignment="1"/>
    <xf numFmtId="3" fontId="4" fillId="4" borderId="14" xfId="0" applyNumberFormat="1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3" fontId="3" fillId="0" borderId="4" xfId="0" applyNumberFormat="1" applyFont="1" applyBorder="1"/>
    <xf numFmtId="0" fontId="2" fillId="7" borderId="5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3" fontId="4" fillId="4" borderId="5" xfId="0" applyNumberFormat="1" applyFont="1" applyFill="1" applyBorder="1" applyAlignment="1">
      <alignment horizontal="center"/>
    </xf>
    <xf numFmtId="3" fontId="4" fillId="4" borderId="6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55"/>
  <sheetViews>
    <sheetView tabSelected="1" zoomScaleNormal="100" workbookViewId="0">
      <selection activeCell="B5" sqref="B5"/>
    </sheetView>
  </sheetViews>
  <sheetFormatPr defaultRowHeight="12.75" x14ac:dyDescent="0.2"/>
  <cols>
    <col min="1" max="1" width="24.85546875" customWidth="1"/>
    <col min="2" max="23" width="9.7109375" customWidth="1"/>
    <col min="24" max="24" width="12.28515625" bestFit="1" customWidth="1"/>
    <col min="25" max="25" width="9.28515625" bestFit="1" customWidth="1"/>
    <col min="26" max="26" width="9.28515625" style="15" bestFit="1" customWidth="1"/>
    <col min="27" max="27" width="11" style="15" bestFit="1" customWidth="1"/>
  </cols>
  <sheetData>
    <row r="1" spans="1:27" ht="18" x14ac:dyDescent="0.2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</row>
    <row r="2" spans="1:27" ht="18" x14ac:dyDescent="0.25">
      <c r="A2" s="25"/>
      <c r="B2" s="133" t="s">
        <v>39</v>
      </c>
      <c r="C2" s="134"/>
      <c r="D2" s="133" t="s">
        <v>39</v>
      </c>
      <c r="E2" s="134"/>
      <c r="F2" s="133" t="s">
        <v>39</v>
      </c>
      <c r="G2" s="134"/>
      <c r="H2" s="133" t="s">
        <v>39</v>
      </c>
      <c r="I2" s="134"/>
      <c r="J2" s="133" t="s">
        <v>39</v>
      </c>
      <c r="K2" s="134"/>
      <c r="L2" s="133" t="s">
        <v>39</v>
      </c>
      <c r="M2" s="134"/>
      <c r="N2" s="133" t="s">
        <v>39</v>
      </c>
      <c r="O2" s="134"/>
      <c r="P2" s="139" t="s">
        <v>39</v>
      </c>
      <c r="Q2" s="140"/>
      <c r="R2" s="139" t="s">
        <v>39</v>
      </c>
      <c r="S2" s="140"/>
      <c r="T2" s="139" t="s">
        <v>39</v>
      </c>
      <c r="U2" s="140"/>
      <c r="V2" s="139" t="s">
        <v>39</v>
      </c>
      <c r="W2" s="140"/>
      <c r="X2" s="139" t="s">
        <v>39</v>
      </c>
      <c r="Y2" s="140"/>
      <c r="Z2" s="139" t="s">
        <v>39</v>
      </c>
      <c r="AA2" s="140"/>
    </row>
    <row r="3" spans="1:27" ht="18" x14ac:dyDescent="0.25">
      <c r="A3" s="27"/>
      <c r="B3" s="135">
        <v>2018</v>
      </c>
      <c r="C3" s="136"/>
      <c r="D3" s="135">
        <v>2017</v>
      </c>
      <c r="E3" s="136"/>
      <c r="F3" s="135">
        <v>2016</v>
      </c>
      <c r="G3" s="136"/>
      <c r="H3" s="135">
        <v>2015</v>
      </c>
      <c r="I3" s="136"/>
      <c r="J3" s="135">
        <v>2014</v>
      </c>
      <c r="K3" s="136"/>
      <c r="L3" s="135">
        <v>2013</v>
      </c>
      <c r="M3" s="136"/>
      <c r="N3" s="135">
        <v>2012</v>
      </c>
      <c r="O3" s="136"/>
      <c r="P3" s="141">
        <v>2011</v>
      </c>
      <c r="Q3" s="142"/>
      <c r="R3" s="141">
        <v>2010</v>
      </c>
      <c r="S3" s="142"/>
      <c r="T3" s="141">
        <v>2009</v>
      </c>
      <c r="U3" s="142"/>
      <c r="V3" s="141">
        <v>2008</v>
      </c>
      <c r="W3" s="142"/>
      <c r="X3" s="141">
        <v>2007</v>
      </c>
      <c r="Y3" s="142"/>
      <c r="Z3" s="141">
        <v>2006</v>
      </c>
      <c r="AA3" s="142"/>
    </row>
    <row r="4" spans="1:27" x14ac:dyDescent="0.2">
      <c r="A4" s="27"/>
      <c r="B4" s="137" t="s">
        <v>56</v>
      </c>
      <c r="C4" s="138"/>
      <c r="D4" s="137" t="s">
        <v>56</v>
      </c>
      <c r="E4" s="138"/>
      <c r="F4" s="137" t="s">
        <v>56</v>
      </c>
      <c r="G4" s="138"/>
      <c r="H4" s="137" t="s">
        <v>56</v>
      </c>
      <c r="I4" s="138"/>
      <c r="J4" s="137" t="s">
        <v>56</v>
      </c>
      <c r="K4" s="138"/>
      <c r="L4" s="137" t="s">
        <v>56</v>
      </c>
      <c r="M4" s="138"/>
      <c r="N4" s="137" t="s">
        <v>56</v>
      </c>
      <c r="O4" s="138"/>
      <c r="P4" s="137" t="s">
        <v>3</v>
      </c>
      <c r="Q4" s="138"/>
      <c r="R4" s="137" t="s">
        <v>3</v>
      </c>
      <c r="S4" s="138"/>
      <c r="T4" s="137" t="s">
        <v>3</v>
      </c>
      <c r="U4" s="138"/>
      <c r="V4" s="137" t="s">
        <v>3</v>
      </c>
      <c r="W4" s="138"/>
      <c r="X4" s="137" t="s">
        <v>3</v>
      </c>
      <c r="Y4" s="138"/>
      <c r="Z4" s="137" t="s">
        <v>3</v>
      </c>
      <c r="AA4" s="138"/>
    </row>
    <row r="5" spans="1:27" x14ac:dyDescent="0.2">
      <c r="A5" s="62" t="s">
        <v>4</v>
      </c>
      <c r="B5" s="97">
        <f>'student info fa 18'!F4</f>
        <v>19309</v>
      </c>
      <c r="C5" s="62"/>
      <c r="D5" s="92">
        <v>19333</v>
      </c>
      <c r="E5" s="62"/>
      <c r="F5" s="83">
        <f>'student info fa 16'!F4</f>
        <v>20012</v>
      </c>
      <c r="G5" s="62"/>
      <c r="H5" s="97">
        <f>'student info fa 15'!F4</f>
        <v>20261</v>
      </c>
      <c r="I5" s="62"/>
      <c r="J5" s="92">
        <f>'student info fa 14'!F4</f>
        <v>20004</v>
      </c>
      <c r="K5" s="62"/>
      <c r="L5" s="83">
        <f>'student info fa 13'!F4</f>
        <v>19760</v>
      </c>
      <c r="M5" s="62"/>
      <c r="N5" s="97">
        <f>'student info fa 12'!F4</f>
        <v>19266</v>
      </c>
      <c r="O5" s="62"/>
      <c r="P5" s="83">
        <f>'student info fa 11'!F4</f>
        <v>18900</v>
      </c>
      <c r="Q5" s="62"/>
      <c r="R5" s="92">
        <f>'student info fa 10'!F4</f>
        <v>18564</v>
      </c>
      <c r="S5" s="62"/>
      <c r="T5" s="83">
        <f>'student info fa 09'!F4</f>
        <v>18379</v>
      </c>
      <c r="U5" s="62"/>
      <c r="V5" s="67">
        <f>'student info fa 08'!F4</f>
        <v>17758</v>
      </c>
      <c r="W5" s="62"/>
      <c r="X5" s="92">
        <f>'student info fa 07'!F4</f>
        <v>17591</v>
      </c>
      <c r="Y5" s="62"/>
      <c r="Z5" s="83">
        <f>'student info fa 06'!F4</f>
        <v>17309</v>
      </c>
      <c r="AA5" s="62"/>
    </row>
    <row r="6" spans="1:27" x14ac:dyDescent="0.2">
      <c r="A6" s="62" t="s">
        <v>5</v>
      </c>
      <c r="B6" s="97">
        <f>'student info fa 18'!F5</f>
        <v>245732</v>
      </c>
      <c r="C6" s="62"/>
      <c r="D6" s="92">
        <v>243935</v>
      </c>
      <c r="E6" s="62"/>
      <c r="F6" s="83">
        <f>'student info fa 16'!F5</f>
        <v>249854</v>
      </c>
      <c r="G6" s="62"/>
      <c r="H6" s="97">
        <f>'student info fa 15'!F5</f>
        <v>249325</v>
      </c>
      <c r="I6" s="62"/>
      <c r="J6" s="92">
        <f>'student info fa 14'!F5</f>
        <v>240366</v>
      </c>
      <c r="K6" s="62"/>
      <c r="L6" s="83">
        <f>'student info fa 13'!F5</f>
        <v>232889</v>
      </c>
      <c r="M6" s="62"/>
      <c r="N6" s="97">
        <f>'student info fa 12'!F5</f>
        <v>221371</v>
      </c>
      <c r="O6" s="62"/>
      <c r="P6" s="83">
        <f>'student info fa 11'!F5</f>
        <v>213464</v>
      </c>
      <c r="Q6" s="62"/>
      <c r="R6" s="92">
        <f>'student info fa 10'!F5</f>
        <v>207499</v>
      </c>
      <c r="S6" s="62"/>
      <c r="T6" s="83">
        <f>'student info fa 09'!F5</f>
        <v>203290</v>
      </c>
      <c r="U6" s="62"/>
      <c r="V6" s="67">
        <f>'student info fa 08'!F5</f>
        <v>194493</v>
      </c>
      <c r="W6" s="62"/>
      <c r="X6" s="92">
        <f>'student info fa 07'!F5</f>
        <v>188677</v>
      </c>
      <c r="Y6" s="62"/>
      <c r="Z6" s="83">
        <f>'student info fa 06'!F5</f>
        <v>185058</v>
      </c>
      <c r="AA6" s="62"/>
    </row>
    <row r="7" spans="1:27" x14ac:dyDescent="0.2">
      <c r="A7" s="9"/>
      <c r="B7" s="66"/>
      <c r="C7" s="9"/>
      <c r="D7" s="96"/>
      <c r="E7" s="9"/>
      <c r="F7" s="84"/>
      <c r="G7" s="9"/>
      <c r="H7" s="66"/>
      <c r="I7" s="9"/>
      <c r="J7" s="96"/>
      <c r="K7" s="9"/>
      <c r="L7" s="84"/>
      <c r="M7" s="9"/>
      <c r="N7" s="66"/>
      <c r="O7" s="9"/>
      <c r="P7" s="84"/>
      <c r="Q7" s="9"/>
      <c r="R7" s="96"/>
      <c r="S7" s="26"/>
      <c r="T7" s="84"/>
      <c r="U7" s="26"/>
      <c r="V7" s="78"/>
      <c r="W7" s="26"/>
      <c r="X7" s="93"/>
      <c r="Y7" s="26"/>
      <c r="Z7" s="84"/>
      <c r="AA7" s="26"/>
    </row>
    <row r="8" spans="1:27" s="64" customFormat="1" x14ac:dyDescent="0.2">
      <c r="A8" s="62" t="s">
        <v>6</v>
      </c>
      <c r="B8" s="100">
        <f>'student info fa 18'!F7</f>
        <v>7997.98</v>
      </c>
      <c r="C8" s="62"/>
      <c r="D8" s="92">
        <v>8178.12</v>
      </c>
      <c r="E8" s="62"/>
      <c r="F8" s="85">
        <f>'student info fa 16'!F7</f>
        <v>8159.4500000000007</v>
      </c>
      <c r="G8" s="62"/>
      <c r="H8" s="100">
        <f>'student info fa 15'!F7</f>
        <v>8153.07</v>
      </c>
      <c r="I8" s="62"/>
      <c r="J8" s="92">
        <f>'student info fa 14'!F7</f>
        <v>7919.89</v>
      </c>
      <c r="K8" s="62"/>
      <c r="L8" s="85">
        <f>'student info fa 13'!F7</f>
        <v>7761.27</v>
      </c>
      <c r="M8" s="62"/>
      <c r="N8" s="99">
        <f>'student info fa 12'!F7</f>
        <v>7511.21</v>
      </c>
      <c r="O8" s="62"/>
      <c r="P8" s="85">
        <f>'student info fa 11'!F7</f>
        <v>7311.35</v>
      </c>
      <c r="Q8" s="62"/>
      <c r="R8" s="92">
        <f>'student info fa 10'!F7</f>
        <v>7162.95</v>
      </c>
      <c r="S8" s="63"/>
      <c r="T8" s="85">
        <f>'student info fa 09'!F7</f>
        <v>7041.23</v>
      </c>
      <c r="U8" s="63"/>
      <c r="V8" s="67">
        <f>'student info fa 08'!F7</f>
        <v>6748.41</v>
      </c>
      <c r="W8" s="63"/>
      <c r="X8" s="92">
        <f>'student info fa 07'!F7</f>
        <v>6560.0499999999993</v>
      </c>
      <c r="Y8" s="63"/>
      <c r="Z8" s="85">
        <f>'student info fa 06'!F7</f>
        <v>6438.89</v>
      </c>
      <c r="AA8" s="63"/>
    </row>
    <row r="9" spans="1:27" x14ac:dyDescent="0.2">
      <c r="A9" s="3"/>
      <c r="B9" s="66"/>
      <c r="C9" s="3"/>
      <c r="D9" s="73"/>
      <c r="E9" s="3"/>
      <c r="F9" s="86"/>
      <c r="G9" s="3"/>
      <c r="H9" s="66"/>
      <c r="I9" s="3"/>
      <c r="J9" s="73"/>
      <c r="K9" s="3"/>
      <c r="L9" s="86"/>
      <c r="M9" s="3"/>
      <c r="N9" s="66"/>
      <c r="O9" s="3"/>
      <c r="P9" s="86"/>
      <c r="Q9" s="3"/>
      <c r="R9" s="73"/>
      <c r="S9" s="57"/>
      <c r="T9" s="86"/>
      <c r="U9" s="57"/>
      <c r="V9" s="79"/>
      <c r="W9" s="3"/>
      <c r="X9" s="73"/>
      <c r="Y9" s="57"/>
      <c r="Z9" s="86"/>
      <c r="AA9" s="57"/>
    </row>
    <row r="10" spans="1:27" s="64" customFormat="1" x14ac:dyDescent="0.2">
      <c r="A10" s="66" t="s">
        <v>7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7"/>
      <c r="W10" s="66"/>
      <c r="X10" s="66"/>
      <c r="Y10" s="66"/>
      <c r="Z10" s="66"/>
      <c r="AA10" s="66"/>
    </row>
    <row r="11" spans="1:27" x14ac:dyDescent="0.2">
      <c r="A11" s="16" t="s">
        <v>8</v>
      </c>
      <c r="B11" s="97">
        <f>'student info fa 18'!F10</f>
        <v>10869</v>
      </c>
      <c r="C11" s="47">
        <f>'student info fa 18'!G10</f>
        <v>0.5628981304055104</v>
      </c>
      <c r="D11" s="72">
        <v>10835</v>
      </c>
      <c r="E11" s="47">
        <v>0.56044069725340095</v>
      </c>
      <c r="F11" s="83">
        <f>'student info fa 16'!F10</f>
        <v>11316</v>
      </c>
      <c r="G11" s="47">
        <f>'student info fa 16'!G10</f>
        <v>0.56546072356586052</v>
      </c>
      <c r="H11" s="97">
        <f>'student info fa 15'!F10</f>
        <v>11622</v>
      </c>
      <c r="I11" s="47">
        <f>'student info fa 15'!G10</f>
        <v>0.57361433295493802</v>
      </c>
      <c r="J11" s="72">
        <f>'student info fa 14'!F10</f>
        <v>11656</v>
      </c>
      <c r="K11" s="47">
        <f>'student info fa 14'!G10</f>
        <v>0.58268346330733856</v>
      </c>
      <c r="L11" s="83">
        <f>'student info fa 13'!F10</f>
        <v>11676</v>
      </c>
      <c r="M11" s="47">
        <f>'student info fa 13'!G10</f>
        <v>0.59089068825910929</v>
      </c>
      <c r="N11" s="97">
        <f>'student info fa 12'!F10</f>
        <v>11669</v>
      </c>
      <c r="O11" s="47">
        <f>N11/N5</f>
        <v>0.60567839717637284</v>
      </c>
      <c r="P11" s="83">
        <f>'student info fa 11'!F10</f>
        <v>11571</v>
      </c>
      <c r="Q11" s="47">
        <f>P11/P5</f>
        <v>0.61222222222222222</v>
      </c>
      <c r="R11" s="72">
        <f>'student info fa 10'!F10</f>
        <v>11365</v>
      </c>
      <c r="S11" s="47">
        <f>R11/R5</f>
        <v>0.61220642102995049</v>
      </c>
      <c r="T11" s="83">
        <f>'student info fa 09'!F10</f>
        <v>11370</v>
      </c>
      <c r="U11" s="47">
        <f>T11/T5</f>
        <v>0.61864084008923226</v>
      </c>
      <c r="V11" s="67">
        <f>'student info fa 08'!F10</f>
        <v>11038</v>
      </c>
      <c r="W11" s="47">
        <f>V11/V5</f>
        <v>0.62157900664489241</v>
      </c>
      <c r="X11" s="72">
        <f>'student info fa 07'!F10</f>
        <v>11043</v>
      </c>
      <c r="Y11" s="47">
        <f>X11/X5</f>
        <v>0.62776419760104596</v>
      </c>
      <c r="Z11" s="83">
        <f>'student info fa 06'!F10</f>
        <v>10875</v>
      </c>
      <c r="AA11" s="47">
        <f>Z11/Z5</f>
        <v>0.62828586284591836</v>
      </c>
    </row>
    <row r="12" spans="1:27" x14ac:dyDescent="0.2">
      <c r="A12" s="16" t="s">
        <v>9</v>
      </c>
      <c r="B12" s="97">
        <f>'student info fa 18'!F11</f>
        <v>8440</v>
      </c>
      <c r="C12" s="47">
        <f>'student info fa 18'!G11</f>
        <v>0.4371018695944896</v>
      </c>
      <c r="D12" s="72">
        <v>8498</v>
      </c>
      <c r="E12" s="47">
        <v>0.4395593027465991</v>
      </c>
      <c r="F12" s="83">
        <f>'student info fa 16'!F11</f>
        <v>8696</v>
      </c>
      <c r="G12" s="47">
        <f>'student info fa 16'!G11</f>
        <v>0.43453927643413953</v>
      </c>
      <c r="H12" s="97">
        <f>'student info fa 15'!F11</f>
        <v>8639</v>
      </c>
      <c r="I12" s="47">
        <f>'student info fa 15'!G11</f>
        <v>0.42638566704506192</v>
      </c>
      <c r="J12" s="72">
        <f>'student info fa 14'!F11</f>
        <v>8348</v>
      </c>
      <c r="K12" s="47">
        <f>'student info fa 14'!G11</f>
        <v>0.41731653669266144</v>
      </c>
      <c r="L12" s="83">
        <f>'student info fa 13'!F11</f>
        <v>8084</v>
      </c>
      <c r="M12" s="47">
        <f>'student info fa 13'!G11</f>
        <v>0.40910931174089071</v>
      </c>
      <c r="N12" s="97">
        <f>'student info fa 12'!F11</f>
        <v>7597</v>
      </c>
      <c r="O12" s="47">
        <f>N12/N5</f>
        <v>0.3943216028236271</v>
      </c>
      <c r="P12" s="83">
        <f>'student info fa 11'!F11</f>
        <v>7329</v>
      </c>
      <c r="Q12" s="47">
        <f>P12/P5</f>
        <v>0.38777777777777778</v>
      </c>
      <c r="R12" s="72">
        <f>'student info fa 10'!F11</f>
        <v>7199</v>
      </c>
      <c r="S12" s="47">
        <f>R12/R5</f>
        <v>0.38779357897004957</v>
      </c>
      <c r="T12" s="83">
        <f>'student info fa 09'!F11</f>
        <v>7009</v>
      </c>
      <c r="U12" s="47">
        <f>T12/T5</f>
        <v>0.38135915991076774</v>
      </c>
      <c r="V12" s="67">
        <f>'student info fa 08'!F11</f>
        <v>6720</v>
      </c>
      <c r="W12" s="47">
        <f>V12/V5</f>
        <v>0.37842099335510754</v>
      </c>
      <c r="X12" s="72">
        <f>'student info fa 07'!F11</f>
        <v>6548</v>
      </c>
      <c r="Y12" s="47">
        <f>X12/X5</f>
        <v>0.37223580239895399</v>
      </c>
      <c r="Z12" s="83">
        <f>'student info fa 06'!F11</f>
        <v>6434</v>
      </c>
      <c r="AA12" s="47">
        <f>Z12/Z5</f>
        <v>0.37171413715408169</v>
      </c>
    </row>
    <row r="13" spans="1:27" ht="12.75" hidden="1" customHeight="1" x14ac:dyDescent="0.2">
      <c r="A13" s="16" t="s">
        <v>17</v>
      </c>
      <c r="B13" s="66">
        <f>'student info fa 18'!F12</f>
        <v>0</v>
      </c>
      <c r="C13" s="47">
        <v>0</v>
      </c>
      <c r="D13" s="75">
        <v>0</v>
      </c>
      <c r="E13" s="47">
        <v>0</v>
      </c>
      <c r="F13" s="87">
        <f>'student info fa 15'!D12</f>
        <v>0</v>
      </c>
      <c r="G13" s="47">
        <f>'student info fa 15'!E12</f>
        <v>0</v>
      </c>
      <c r="H13" s="66">
        <f>'student info fa 15'!F12</f>
        <v>0</v>
      </c>
      <c r="I13" s="47">
        <f>'student info fa 15'!G12</f>
        <v>0</v>
      </c>
      <c r="J13" s="75">
        <f>'student info fa 14'!F12</f>
        <v>0</v>
      </c>
      <c r="K13" s="47">
        <f>'student info fa 14'!G12</f>
        <v>0</v>
      </c>
      <c r="L13" s="87" t="str">
        <f>'student info fa 11'!A12</f>
        <v>Unreported</v>
      </c>
      <c r="M13" s="47">
        <v>0.34663372452130947</v>
      </c>
      <c r="N13" s="66">
        <f>'student info fa 11'!C12</f>
        <v>0</v>
      </c>
      <c r="O13" s="47">
        <v>0.34663372452130947</v>
      </c>
      <c r="P13" s="87">
        <f>'student info fa 11'!F12</f>
        <v>0</v>
      </c>
      <c r="Q13" s="47"/>
      <c r="R13" s="75">
        <f>'student info fa 10'!F12</f>
        <v>0</v>
      </c>
      <c r="S13" s="46"/>
      <c r="T13" s="87">
        <f>'student info fa 09'!F12</f>
        <v>0</v>
      </c>
      <c r="U13" s="46"/>
      <c r="V13" s="68"/>
      <c r="W13" s="46"/>
      <c r="X13" s="75"/>
      <c r="Y13" s="46"/>
      <c r="Z13" s="87"/>
      <c r="AA13" s="46"/>
    </row>
    <row r="14" spans="1:27" x14ac:dyDescent="0.2">
      <c r="A14" s="16"/>
      <c r="B14" s="66"/>
      <c r="C14" s="47"/>
      <c r="D14" s="75"/>
      <c r="E14" s="47"/>
      <c r="F14" s="87"/>
      <c r="G14" s="47"/>
      <c r="H14" s="66"/>
      <c r="I14" s="47"/>
      <c r="J14" s="75"/>
      <c r="K14" s="47"/>
      <c r="L14" s="87"/>
      <c r="M14" s="47"/>
      <c r="N14" s="66"/>
      <c r="O14" s="47"/>
      <c r="P14" s="87"/>
      <c r="Q14" s="47"/>
      <c r="R14" s="75"/>
      <c r="S14" s="46"/>
      <c r="T14" s="87"/>
      <c r="U14" s="46"/>
      <c r="V14" s="68"/>
      <c r="W14" s="46"/>
      <c r="X14" s="75"/>
      <c r="Y14" s="46"/>
      <c r="Z14" s="87"/>
      <c r="AA14" s="46"/>
    </row>
    <row r="15" spans="1:27" s="64" customFormat="1" x14ac:dyDescent="0.2">
      <c r="A15" s="66" t="s">
        <v>10</v>
      </c>
      <c r="B15" s="66"/>
      <c r="C15" s="71"/>
      <c r="D15" s="66"/>
      <c r="E15" s="71"/>
      <c r="F15" s="69"/>
      <c r="G15" s="71"/>
      <c r="H15" s="66"/>
      <c r="I15" s="71"/>
      <c r="J15" s="66"/>
      <c r="K15" s="71"/>
      <c r="L15" s="69"/>
      <c r="M15" s="71"/>
      <c r="N15" s="66"/>
      <c r="O15" s="71"/>
      <c r="P15" s="69"/>
      <c r="Q15" s="71"/>
      <c r="R15" s="66"/>
      <c r="S15" s="69"/>
      <c r="T15" s="69"/>
      <c r="U15" s="69"/>
      <c r="V15" s="68"/>
      <c r="W15" s="69"/>
      <c r="X15" s="66"/>
      <c r="Y15" s="69"/>
      <c r="Z15" s="69"/>
      <c r="AA15" s="69"/>
    </row>
    <row r="16" spans="1:27" x14ac:dyDescent="0.2">
      <c r="A16" s="16" t="s">
        <v>51</v>
      </c>
      <c r="B16" s="97">
        <f>'student info fa 18'!F15</f>
        <v>13771</v>
      </c>
      <c r="C16" s="47">
        <f>'student info fa 18'!G15</f>
        <v>0.74457961611246282</v>
      </c>
      <c r="D16" s="75">
        <v>14030</v>
      </c>
      <c r="E16" s="47">
        <v>0.75776397515527949</v>
      </c>
      <c r="F16" s="87">
        <f>'student info fa 16'!F15</f>
        <v>14505</v>
      </c>
      <c r="G16" s="47">
        <f>'student info fa 16'!G15</f>
        <v>0.76137735551939534</v>
      </c>
      <c r="H16" s="97">
        <f>'student info fa 15'!F15</f>
        <v>14872</v>
      </c>
      <c r="I16" s="47">
        <f>'student info fa 15'!G15</f>
        <v>0.77168949771689499</v>
      </c>
      <c r="J16" s="75">
        <f>'student info fa 14'!F15</f>
        <v>14860</v>
      </c>
      <c r="K16" s="47">
        <f>'student info fa 14'!G15</f>
        <v>0.78177609427609429</v>
      </c>
      <c r="L16" s="87">
        <f>'student info fa 13'!F15</f>
        <v>14862</v>
      </c>
      <c r="M16" s="47">
        <f>'student info fa 13'!G15</f>
        <v>0.79133166498056551</v>
      </c>
      <c r="N16" s="97">
        <f>'student info fa 12'!F15</f>
        <v>14656</v>
      </c>
      <c r="O16" s="47">
        <f>N16/(N24-N23)</f>
        <v>0.8031565103024989</v>
      </c>
      <c r="P16" s="87">
        <f>'student info fa 11'!F15</f>
        <v>14312</v>
      </c>
      <c r="Q16" s="47">
        <f>P16/(P24-P23)</f>
        <v>0.80386430015726806</v>
      </c>
      <c r="R16" s="75">
        <f>'student info fa 10'!F15</f>
        <v>14102</v>
      </c>
      <c r="S16" s="50">
        <f>R16/(R24-R23)</f>
        <v>0.81209329110279294</v>
      </c>
      <c r="T16" s="87">
        <f>'student info fa 09'!F15</f>
        <v>14042</v>
      </c>
      <c r="U16" s="50">
        <f>T16/(T24-T23)</f>
        <v>0.82314320886335657</v>
      </c>
      <c r="V16" s="68">
        <f>'student info fa 08'!F15</f>
        <v>13720</v>
      </c>
      <c r="W16" s="50">
        <f>V16/(V24-V23)</f>
        <v>0.82855244881937318</v>
      </c>
      <c r="X16" s="75">
        <f>'student info fa 07'!F15</f>
        <v>13719</v>
      </c>
      <c r="Y16" s="50">
        <f>X16/(X24-X23)</f>
        <v>0.83014643591915771</v>
      </c>
      <c r="Z16" s="87">
        <f>'student info fa 06'!F15</f>
        <v>13584</v>
      </c>
      <c r="AA16" s="50">
        <f>Z16/(Z24-Z23)</f>
        <v>0.8309273305603132</v>
      </c>
    </row>
    <row r="17" spans="1:27" x14ac:dyDescent="0.2">
      <c r="A17" s="16" t="s">
        <v>12</v>
      </c>
      <c r="B17" s="97">
        <f>'student info fa 18'!F16</f>
        <v>1666</v>
      </c>
      <c r="C17" s="47">
        <f>'student info fa 18'!G16</f>
        <v>9.0078399567450659E-2</v>
      </c>
      <c r="D17" s="75">
        <v>1554</v>
      </c>
      <c r="E17" s="47">
        <v>8.3931947069943294E-2</v>
      </c>
      <c r="F17" s="87">
        <f>'student info fa 16'!F16</f>
        <v>1682</v>
      </c>
      <c r="G17" s="47">
        <f>'student info fa 16'!G16</f>
        <v>8.8289328644165666E-2</v>
      </c>
      <c r="H17" s="97">
        <f>'student info fa 15'!F16</f>
        <v>1725</v>
      </c>
      <c r="I17" s="47">
        <f>'student info fa 15'!G16</f>
        <v>8.9508094645080943E-2</v>
      </c>
      <c r="J17" s="75">
        <f>'student info fa 14'!F16</f>
        <v>1731</v>
      </c>
      <c r="K17" s="47">
        <f>'student info fa 14'!G16</f>
        <v>9.1066919191919185E-2</v>
      </c>
      <c r="L17" s="87">
        <f>'student info fa 13'!F16</f>
        <v>1721</v>
      </c>
      <c r="M17" s="47">
        <f>'student info fa 13'!G16</f>
        <v>9.1635163196847877E-2</v>
      </c>
      <c r="N17" s="97">
        <f>'student info fa 12'!F16</f>
        <v>1678</v>
      </c>
      <c r="O17" s="47">
        <f>N17/(N24-N23)</f>
        <v>9.1955282770714603E-2</v>
      </c>
      <c r="P17" s="87">
        <f>'student info fa 11'!F16</f>
        <v>1714</v>
      </c>
      <c r="Q17" s="47">
        <f>P17/(P24-P23)</f>
        <v>9.6270501011008758E-2</v>
      </c>
      <c r="R17" s="75">
        <f>'student info fa 10'!F16</f>
        <v>1615</v>
      </c>
      <c r="S17" s="50">
        <f>R17/(R24-R23)</f>
        <v>9.300316729052692E-2</v>
      </c>
      <c r="T17" s="87">
        <f>'student info fa 09'!F16</f>
        <v>1514</v>
      </c>
      <c r="U17" s="50">
        <f>T17/(T24-T23)</f>
        <v>8.875080602614456E-2</v>
      </c>
      <c r="V17" s="68">
        <f>'student info fa 08'!F16</f>
        <v>1389</v>
      </c>
      <c r="W17" s="50">
        <f>V17/(V24-V23)</f>
        <v>8.3881876924935081E-2</v>
      </c>
      <c r="X17" s="75">
        <f>'student info fa 07'!F16</f>
        <v>1346</v>
      </c>
      <c r="Y17" s="50">
        <f>X17/(X24-X23)</f>
        <v>8.14474161926661E-2</v>
      </c>
      <c r="Z17" s="87">
        <f>'student info fa 06'!F16</f>
        <v>1346</v>
      </c>
      <c r="AA17" s="50">
        <f>Z17/(Z24-Z23)</f>
        <v>8.2334230486909715E-2</v>
      </c>
    </row>
    <row r="18" spans="1:27" x14ac:dyDescent="0.2">
      <c r="A18" s="16" t="s">
        <v>13</v>
      </c>
      <c r="B18" s="97">
        <f>'student info fa 18'!F17</f>
        <v>1242</v>
      </c>
      <c r="C18" s="47">
        <f>'student info fa 18'!G17</f>
        <v>6.7153284671532851E-2</v>
      </c>
      <c r="D18" s="75">
        <v>1196</v>
      </c>
      <c r="E18" s="47">
        <v>6.4596273291925466E-2</v>
      </c>
      <c r="F18" s="87">
        <f>'student info fa 16'!F17</f>
        <v>1206</v>
      </c>
      <c r="G18" s="47">
        <f>'student info fa 16'!G17</f>
        <v>6.3303763581964198E-2</v>
      </c>
      <c r="H18" s="97">
        <f>'student info fa 15'!F17</f>
        <v>1140</v>
      </c>
      <c r="I18" s="47">
        <f>'student info fa 15'!G17</f>
        <v>5.9153175591531756E-2</v>
      </c>
      <c r="J18" s="75">
        <f>'student info fa 14'!F17</f>
        <v>1075</v>
      </c>
      <c r="K18" s="47">
        <f>'student info fa 14'!G17</f>
        <v>5.6555134680134678E-2</v>
      </c>
      <c r="L18" s="87">
        <f>'student info fa 13'!F17</f>
        <v>989</v>
      </c>
      <c r="M18" s="47">
        <f>'student info fa 13'!G17</f>
        <v>5.2659602790053779E-2</v>
      </c>
      <c r="N18" s="97">
        <f>'student info fa 12'!F17</f>
        <v>874</v>
      </c>
      <c r="O18" s="47">
        <f>N18/(N24-N23)</f>
        <v>4.7895659798334066E-2</v>
      </c>
      <c r="P18" s="87">
        <f>'student info fa 11'!F17</f>
        <v>813</v>
      </c>
      <c r="Q18" s="47">
        <f>P18/(P24-P23)</f>
        <v>4.5663895753763201E-2</v>
      </c>
      <c r="R18" s="75">
        <f>'student info fa 10'!F17</f>
        <v>738</v>
      </c>
      <c r="S18" s="50">
        <f>R18/(R24-R23)</f>
        <v>4.249928016124388E-2</v>
      </c>
      <c r="T18" s="87">
        <f>'student info fa 09'!F17</f>
        <v>712</v>
      </c>
      <c r="U18" s="50">
        <f>T18/(T24-T23)</f>
        <v>4.1737499267248956E-2</v>
      </c>
      <c r="V18" s="68">
        <f>'student info fa 08'!F17</f>
        <v>672</v>
      </c>
      <c r="W18" s="50">
        <f>V18/(V24-V23)</f>
        <v>4.0582160758499908E-2</v>
      </c>
      <c r="X18" s="75">
        <f>'student info fa 07'!F17</f>
        <v>663</v>
      </c>
      <c r="Y18" s="50">
        <f>X18/(X24-X23)</f>
        <v>4.0118600992375651E-2</v>
      </c>
      <c r="Z18" s="87">
        <f>'student info fa 06'!F17</f>
        <v>629</v>
      </c>
      <c r="AA18" s="50">
        <f>Z18/(Z24-Z23)</f>
        <v>3.847565451431368E-2</v>
      </c>
    </row>
    <row r="19" spans="1:27" x14ac:dyDescent="0.2">
      <c r="A19" s="16" t="s">
        <v>14</v>
      </c>
      <c r="B19" s="97">
        <f>'student info fa 18'!F18</f>
        <v>709</v>
      </c>
      <c r="C19" s="47">
        <f>'student info fa 18'!G18</f>
        <v>3.8334685050013514E-2</v>
      </c>
      <c r="D19" s="75">
        <v>657</v>
      </c>
      <c r="E19" s="47">
        <v>3.5484742100999188E-2</v>
      </c>
      <c r="F19" s="87">
        <f>'student info fa 16'!F18</f>
        <v>623</v>
      </c>
      <c r="G19" s="47">
        <f>'student info fa 16'!G18</f>
        <v>3.2701695449057794E-2</v>
      </c>
      <c r="H19" s="97">
        <f>'student info fa 15'!F18</f>
        <v>583</v>
      </c>
      <c r="I19" s="47">
        <f>'student info fa 15'!G18</f>
        <v>3.0251141552511414E-2</v>
      </c>
      <c r="J19" s="75">
        <f>'student info fa 14'!F18</f>
        <v>546</v>
      </c>
      <c r="K19" s="47">
        <f>'student info fa 14'!G18</f>
        <v>2.8724747474747476E-2</v>
      </c>
      <c r="L19" s="87">
        <f>'student info fa 13'!F18</f>
        <v>518</v>
      </c>
      <c r="M19" s="47">
        <f>'student info fa 13'!G18</f>
        <v>2.7581065970928065E-2</v>
      </c>
      <c r="N19" s="97">
        <f>'student info fa 12'!F18</f>
        <v>462</v>
      </c>
      <c r="O19" s="47">
        <f>N19/(N24-N23)</f>
        <v>2.5317843051293292E-2</v>
      </c>
      <c r="P19" s="87">
        <f>'student info fa 11'!F18</f>
        <v>441</v>
      </c>
      <c r="Q19" s="47">
        <f>P19/(P24-P23)</f>
        <v>2.476971467086048E-2</v>
      </c>
      <c r="R19" s="75">
        <f>'student info fa 10'!F18</f>
        <v>406</v>
      </c>
      <c r="S19" s="50">
        <f>R19/(R24-R23)</f>
        <v>2.3380362798733085E-2</v>
      </c>
      <c r="T19" s="87">
        <f>'student info fa 09'!F18</f>
        <v>332</v>
      </c>
      <c r="U19" s="50">
        <f>T19/(T24-T23)</f>
        <v>1.9461867635852042E-2</v>
      </c>
      <c r="V19" s="68">
        <f>'student info fa 08'!F18</f>
        <v>302</v>
      </c>
      <c r="W19" s="50">
        <f>V19/(V24-V23)</f>
        <v>1.8237816293254425E-2</v>
      </c>
      <c r="X19" s="75">
        <f>'student info fa 07'!F18</f>
        <v>276</v>
      </c>
      <c r="Y19" s="50">
        <f>X19/(X24-X23)</f>
        <v>1.6700956069224254E-2</v>
      </c>
      <c r="Z19" s="87">
        <f>'student info fa 06'!F18</f>
        <v>279</v>
      </c>
      <c r="AA19" s="50">
        <f>Z19/(Z24-Z23)</f>
        <v>1.7066307805236113E-2</v>
      </c>
    </row>
    <row r="20" spans="1:27" x14ac:dyDescent="0.2">
      <c r="A20" s="16" t="s">
        <v>15</v>
      </c>
      <c r="B20" s="97">
        <f>'student info fa 18'!F19</f>
        <v>174</v>
      </c>
      <c r="C20" s="47">
        <f>'student info fa 18'!G19</f>
        <v>9.4079480940794814E-3</v>
      </c>
      <c r="D20" s="75">
        <v>189</v>
      </c>
      <c r="E20" s="47">
        <v>1.0207939508506616E-2</v>
      </c>
      <c r="F20" s="87">
        <f>'student info fa 16'!F19</f>
        <v>194</v>
      </c>
      <c r="G20" s="47">
        <f>'student info fa 16'!G19</f>
        <v>1.0183192483334208E-2</v>
      </c>
      <c r="H20" s="97">
        <f>'student info fa 15'!F19</f>
        <v>195</v>
      </c>
      <c r="I20" s="47">
        <f>'student info fa 15'!G19</f>
        <v>1.0118306351183064E-2</v>
      </c>
      <c r="J20" s="75">
        <f>'student info fa 14'!F19</f>
        <v>202</v>
      </c>
      <c r="K20" s="47">
        <f>'student info fa 14'!G19</f>
        <v>1.0627104377104377E-2</v>
      </c>
      <c r="L20" s="87">
        <f>'student info fa 13'!F19</f>
        <v>185</v>
      </c>
      <c r="M20" s="47">
        <f>'student info fa 13'!G19</f>
        <v>9.850380703902881E-3</v>
      </c>
      <c r="N20" s="97">
        <f>'student info fa 12'!F19</f>
        <v>167</v>
      </c>
      <c r="O20" s="47">
        <f>N20/(N24-N23)</f>
        <v>9.1516878562034193E-3</v>
      </c>
      <c r="P20" s="87">
        <f>'student info fa 11'!F19</f>
        <v>137</v>
      </c>
      <c r="Q20" s="47">
        <f>P20/(P24-P23)</f>
        <v>7.694900022466861E-3</v>
      </c>
      <c r="R20" s="75">
        <f>'student info fa 10'!F19</f>
        <v>98</v>
      </c>
      <c r="S20" s="50">
        <f>R20/(R24-R23)</f>
        <v>5.6435358479700543E-3</v>
      </c>
      <c r="T20" s="87">
        <f>'student info fa 09'!F19</f>
        <v>75</v>
      </c>
      <c r="U20" s="50">
        <f>T20/(T24-T23)</f>
        <v>4.3965062430388648E-3</v>
      </c>
      <c r="V20" s="68">
        <f>'student info fa 08'!F19</f>
        <v>76</v>
      </c>
      <c r="W20" s="50">
        <f>V20/(V24-V23)</f>
        <v>4.5896491334017752E-3</v>
      </c>
      <c r="X20" s="75">
        <f>'student info fa 07'!F19</f>
        <v>80</v>
      </c>
      <c r="Y20" s="50">
        <f>X20/(X24-X23)</f>
        <v>4.8408568316592035E-3</v>
      </c>
      <c r="Z20" s="87">
        <f>'student info fa 06'!F19</f>
        <v>68</v>
      </c>
      <c r="AA20" s="50">
        <f>Z20/(Z24-Z23)</f>
        <v>4.1595302177636411E-3</v>
      </c>
    </row>
    <row r="21" spans="1:27" x14ac:dyDescent="0.2">
      <c r="A21" s="16" t="s">
        <v>57</v>
      </c>
      <c r="B21" s="97">
        <f>'student info fa 18'!F20</f>
        <v>31</v>
      </c>
      <c r="C21" s="47">
        <f>'student info fa 18'!G20</f>
        <v>1.6761286834279536E-3</v>
      </c>
      <c r="D21" s="75">
        <v>27</v>
      </c>
      <c r="E21" s="47">
        <v>1.4582770726438022E-3</v>
      </c>
      <c r="F21" s="87">
        <f>'student info fa 16'!F20</f>
        <v>32</v>
      </c>
      <c r="G21" s="47">
        <f>'student info fa 16'!G20</f>
        <v>1.6797018529211066E-3</v>
      </c>
      <c r="H21" s="97">
        <f>'student info fa 15'!F20</f>
        <v>32</v>
      </c>
      <c r="I21" s="47">
        <f>'student info fa 15'!G20</f>
        <v>1.6604400166044002E-3</v>
      </c>
      <c r="J21" s="75">
        <f>'student info fa 14'!F20</f>
        <v>31</v>
      </c>
      <c r="K21" s="47">
        <f>'student info fa 14'!G20</f>
        <v>1.6308922558922558E-3</v>
      </c>
      <c r="L21" s="87">
        <f>'student info fa 13'!F20</f>
        <v>29</v>
      </c>
      <c r="M21" s="47">
        <f>'student info fa 13'!G20</f>
        <v>1.5441137319631543E-3</v>
      </c>
      <c r="N21" s="97">
        <f>'student info fa 12'!F20</f>
        <v>32</v>
      </c>
      <c r="O21" s="47">
        <f>N21/(N24-N23)</f>
        <v>1.7536168347216134E-3</v>
      </c>
      <c r="P21" s="87">
        <f>'student info fa 11'!F20</f>
        <v>23</v>
      </c>
      <c r="Q21" s="47">
        <f>P21/(P24-P23)</f>
        <v>1.2918445293192541E-3</v>
      </c>
      <c r="R21" s="75">
        <f>'student info fa 10'!F20</f>
        <v>15</v>
      </c>
      <c r="S21" s="50">
        <f>R21/(R24-R23)</f>
        <v>8.6380650734235536E-4</v>
      </c>
      <c r="T21" s="87"/>
      <c r="U21" s="50"/>
      <c r="V21" s="68"/>
      <c r="W21" s="50"/>
      <c r="X21" s="75"/>
      <c r="Y21" s="50"/>
      <c r="Z21" s="87"/>
      <c r="AA21" s="50"/>
    </row>
    <row r="22" spans="1:27" x14ac:dyDescent="0.2">
      <c r="A22" s="16" t="s">
        <v>16</v>
      </c>
      <c r="B22" s="97">
        <f>'student info fa 18'!F21</f>
        <v>902</v>
      </c>
      <c r="C22" s="47">
        <f>'student info fa 18'!G21</f>
        <v>4.8769937821032713E-2</v>
      </c>
      <c r="D22" s="75">
        <v>862</v>
      </c>
      <c r="E22" s="47">
        <v>4.6556845800702136E-2</v>
      </c>
      <c r="F22" s="87">
        <f>'student info fa 16'!F21</f>
        <v>809</v>
      </c>
      <c r="G22" s="47">
        <f>'student info fa 16'!G21</f>
        <v>4.2464962469161725E-2</v>
      </c>
      <c r="H22" s="97">
        <f>'student info fa 15'!F21</f>
        <v>725</v>
      </c>
      <c r="I22" s="47">
        <f>'student info fa 15'!G21</f>
        <v>3.7619344126193444E-2</v>
      </c>
      <c r="J22" s="75">
        <f>'student info fa 14'!F21</f>
        <v>563</v>
      </c>
      <c r="K22" s="47">
        <f>'student info fa 14'!G21</f>
        <v>2.9619107744107743E-2</v>
      </c>
      <c r="L22" s="87">
        <f>'student info fa 13'!F21</f>
        <v>477</v>
      </c>
      <c r="M22" s="47">
        <f>'student info fa 13'!G21</f>
        <v>2.539800862573878E-2</v>
      </c>
      <c r="N22" s="97">
        <f>'student info fa 12'!F21</f>
        <v>379</v>
      </c>
      <c r="O22" s="47">
        <f>N22/(N24-N23)</f>
        <v>2.0769399386234108E-2</v>
      </c>
      <c r="P22" s="87">
        <f>'student info fa 11'!F21</f>
        <v>364</v>
      </c>
      <c r="Q22" s="47">
        <f>P22/(P24-P23)</f>
        <v>2.0444843855313411E-2</v>
      </c>
      <c r="R22" s="75">
        <f>'student info fa 10'!F21</f>
        <v>391</v>
      </c>
      <c r="S22" s="50">
        <f>R22/(R24-R23)</f>
        <v>2.2516556291390728E-2</v>
      </c>
      <c r="T22" s="87">
        <f>'student info fa 09'!F20</f>
        <v>384</v>
      </c>
      <c r="U22" s="50">
        <f>T22/(T24-T23)</f>
        <v>2.2510111964358988E-2</v>
      </c>
      <c r="V22" s="68">
        <f>'student info fa 08'!F20</f>
        <v>400</v>
      </c>
      <c r="W22" s="50">
        <f>V22/(V24-V23)</f>
        <v>2.415604807053566E-2</v>
      </c>
      <c r="X22" s="75">
        <f>'student info fa 07'!F20</f>
        <v>442</v>
      </c>
      <c r="Y22" s="50">
        <f>X22/(X24-X23)</f>
        <v>2.6745733994917101E-2</v>
      </c>
      <c r="Z22" s="87">
        <f>'student info fa 06'!F20</f>
        <v>442</v>
      </c>
      <c r="AA22" s="50">
        <f>Z22/(Z24-Z23)</f>
        <v>2.7036946415463666E-2</v>
      </c>
    </row>
    <row r="23" spans="1:27" x14ac:dyDescent="0.2">
      <c r="A23" s="16" t="s">
        <v>17</v>
      </c>
      <c r="B23" s="97">
        <f>'student info fa 18'!F22</f>
        <v>814</v>
      </c>
      <c r="C23" s="130"/>
      <c r="D23" s="75">
        <v>818</v>
      </c>
      <c r="E23" s="47"/>
      <c r="F23" s="87">
        <f>'student info fa 16'!F22</f>
        <v>961</v>
      </c>
      <c r="G23" s="47"/>
      <c r="H23" s="97">
        <f>'student info fa 15'!F22</f>
        <v>989</v>
      </c>
      <c r="I23" s="47"/>
      <c r="J23" s="75">
        <f>'student info fa 14'!F22</f>
        <v>996</v>
      </c>
      <c r="K23" s="47"/>
      <c r="L23" s="87">
        <f>'student info fa 13'!F22</f>
        <v>979</v>
      </c>
      <c r="M23" s="47"/>
      <c r="N23" s="97">
        <f>'student info fa 12'!F22</f>
        <v>1018</v>
      </c>
      <c r="O23" s="47"/>
      <c r="P23" s="87">
        <f>'student info fa 11'!F22</f>
        <v>1096</v>
      </c>
      <c r="Q23" s="47"/>
      <c r="R23" s="75">
        <f>'student info fa 10'!F22</f>
        <v>1199</v>
      </c>
      <c r="S23" s="16"/>
      <c r="T23" s="87">
        <f>'student info fa 09'!F21</f>
        <v>1320</v>
      </c>
      <c r="U23" s="16"/>
      <c r="V23" s="68">
        <f>'student info fa 08'!F21</f>
        <v>1199</v>
      </c>
      <c r="W23" s="16"/>
      <c r="X23" s="75">
        <f>'student info fa 07'!F21</f>
        <v>1065</v>
      </c>
      <c r="Y23" s="16"/>
      <c r="Z23" s="87">
        <f>'student info fa 06'!F21</f>
        <v>961</v>
      </c>
      <c r="AA23" s="16"/>
    </row>
    <row r="24" spans="1:27" x14ac:dyDescent="0.2">
      <c r="A24" s="16" t="s">
        <v>18</v>
      </c>
      <c r="B24" s="97">
        <f>'student info fa 18'!F23</f>
        <v>19309</v>
      </c>
      <c r="C24" s="130"/>
      <c r="D24" s="75">
        <v>19333</v>
      </c>
      <c r="E24" s="47"/>
      <c r="F24" s="87">
        <f>'student info fa 16'!F23</f>
        <v>20012</v>
      </c>
      <c r="G24" s="47"/>
      <c r="H24" s="97">
        <f>'student info fa 15'!F23</f>
        <v>20261</v>
      </c>
      <c r="I24" s="47"/>
      <c r="J24" s="75">
        <f>'student info fa 14'!F23</f>
        <v>20004</v>
      </c>
      <c r="K24" s="47"/>
      <c r="L24" s="87">
        <f>'student info fa 13'!F23</f>
        <v>19760</v>
      </c>
      <c r="M24" s="47"/>
      <c r="N24" s="97">
        <f>'student info fa 12'!F23</f>
        <v>19266</v>
      </c>
      <c r="O24" s="47"/>
      <c r="P24" s="87">
        <f>'student info fa 11'!F23</f>
        <v>18900</v>
      </c>
      <c r="Q24" s="47"/>
      <c r="R24" s="75">
        <f>'student info fa 10'!F23</f>
        <v>18564</v>
      </c>
      <c r="S24" s="16"/>
      <c r="T24" s="87">
        <f>'student info fa 09'!F22</f>
        <v>18379</v>
      </c>
      <c r="U24" s="16"/>
      <c r="V24" s="68">
        <f>'student info fa 08'!F22</f>
        <v>17758</v>
      </c>
      <c r="W24" s="16"/>
      <c r="X24" s="75">
        <f>'student info fa 07'!F22</f>
        <v>17591</v>
      </c>
      <c r="Y24" s="16"/>
      <c r="Z24" s="87">
        <f>'student info fa 06'!F22</f>
        <v>17309</v>
      </c>
      <c r="AA24" s="16"/>
    </row>
    <row r="25" spans="1:27" x14ac:dyDescent="0.2">
      <c r="A25" s="3"/>
      <c r="B25" s="66"/>
      <c r="C25" s="48"/>
      <c r="D25" s="76"/>
      <c r="E25" s="48"/>
      <c r="F25" s="88"/>
      <c r="G25" s="48"/>
      <c r="H25" s="66"/>
      <c r="I25" s="48"/>
      <c r="J25" s="76"/>
      <c r="K25" s="48"/>
      <c r="L25" s="88"/>
      <c r="M25" s="48"/>
      <c r="N25" s="66"/>
      <c r="O25" s="48"/>
      <c r="P25" s="88"/>
      <c r="Q25" s="48"/>
      <c r="R25" s="76"/>
      <c r="S25" s="57"/>
      <c r="T25" s="88"/>
      <c r="U25" s="57"/>
      <c r="V25" s="80"/>
      <c r="W25" s="3"/>
      <c r="X25" s="76"/>
      <c r="Y25" s="57"/>
      <c r="Z25" s="88"/>
      <c r="AA25" s="57"/>
    </row>
    <row r="26" spans="1:27" s="64" customFormat="1" x14ac:dyDescent="0.2">
      <c r="A26" s="62" t="s">
        <v>19</v>
      </c>
      <c r="B26" s="97">
        <f>'student info fa 18'!F25</f>
        <v>14605</v>
      </c>
      <c r="C26" s="95">
        <f>'student info fa 18'!G25</f>
        <v>0.75638303381842664</v>
      </c>
      <c r="D26" s="75">
        <v>14358</v>
      </c>
      <c r="E26" s="95">
        <v>0.74266797703408682</v>
      </c>
      <c r="F26" s="87">
        <f>'student info fa 16'!F25</f>
        <v>14707</v>
      </c>
      <c r="G26" s="95">
        <f>'student info fa 16'!G25</f>
        <v>0.73490905456725963</v>
      </c>
      <c r="H26" s="97">
        <f>'student info fa 15'!F25</f>
        <v>14575</v>
      </c>
      <c r="I26" s="95">
        <f>'student info fa 15'!G25</f>
        <v>0.7193623217017916</v>
      </c>
      <c r="J26" s="75">
        <f>'student info fa 14'!F25</f>
        <v>14083</v>
      </c>
      <c r="K26" s="95">
        <f>'student info fa 14'!G25</f>
        <v>0.70400919816036789</v>
      </c>
      <c r="L26" s="87">
        <f>'student info fa 13'!F25</f>
        <v>13863</v>
      </c>
      <c r="M26" s="95">
        <f>'student info fa 13'!G25</f>
        <v>0.70156882591093117</v>
      </c>
      <c r="N26" s="97">
        <f>'student info fa 12'!F25</f>
        <v>13383</v>
      </c>
      <c r="O26" s="95">
        <f>N26/N5</f>
        <v>0.69464341326689505</v>
      </c>
      <c r="P26" s="87">
        <f>'student info fa 11'!F25</f>
        <v>13061</v>
      </c>
      <c r="Q26" s="95">
        <f>P26/P5</f>
        <v>0.69105820105820104</v>
      </c>
      <c r="R26" s="75">
        <f>'student info fa 10'!F25</f>
        <v>12877</v>
      </c>
      <c r="S26" s="65">
        <f>R26/R5</f>
        <v>0.6936543848308554</v>
      </c>
      <c r="T26" s="87">
        <f>'student info fa 09'!F24</f>
        <v>12680</v>
      </c>
      <c r="U26" s="65">
        <f>T26/T5</f>
        <v>0.68991784101420095</v>
      </c>
      <c r="V26" s="68">
        <f>'student info fa 08'!F24</f>
        <v>11930</v>
      </c>
      <c r="W26" s="65">
        <f>V26/V5</f>
        <v>0.67180988850095735</v>
      </c>
      <c r="X26" s="75">
        <f>'student info fa 07'!F24</f>
        <v>11528</v>
      </c>
      <c r="Y26" s="65">
        <f>X26/X5</f>
        <v>0.65533511454721161</v>
      </c>
      <c r="Z26" s="87">
        <f>'student info fa 06'!F24</f>
        <v>11257</v>
      </c>
      <c r="AA26" s="65">
        <f>Z26/Z5</f>
        <v>0.65035530648795425</v>
      </c>
    </row>
    <row r="27" spans="1:27" s="64" customFormat="1" x14ac:dyDescent="0.2">
      <c r="A27" s="62" t="s">
        <v>20</v>
      </c>
      <c r="B27" s="97">
        <f>'student info fa 18'!F26</f>
        <v>4704</v>
      </c>
      <c r="C27" s="95">
        <f>'student info fa 18'!G26</f>
        <v>0.24361696618157336</v>
      </c>
      <c r="D27" s="75">
        <v>4975</v>
      </c>
      <c r="E27" s="95">
        <v>0.25733202296591323</v>
      </c>
      <c r="F27" s="87">
        <f>'student info fa 16'!F26</f>
        <v>5305</v>
      </c>
      <c r="G27" s="95">
        <f>'student info fa 16'!G26</f>
        <v>0.26509094543274037</v>
      </c>
      <c r="H27" s="97">
        <f>'student info fa 15'!F26</f>
        <v>5686</v>
      </c>
      <c r="I27" s="95">
        <f>'student info fa 15'!G26</f>
        <v>0.2806376782982084</v>
      </c>
      <c r="J27" s="75">
        <f>'student info fa 14'!F26</f>
        <v>5921</v>
      </c>
      <c r="K27" s="95">
        <f>'student info fa 14'!G26</f>
        <v>0.29599080183963206</v>
      </c>
      <c r="L27" s="87">
        <f>'student info fa 13'!F26</f>
        <v>5897</v>
      </c>
      <c r="M27" s="95">
        <f>'student info fa 13'!G26</f>
        <v>0.29843117408906883</v>
      </c>
      <c r="N27" s="97">
        <f>'student info fa 12'!F26</f>
        <v>5883</v>
      </c>
      <c r="O27" s="95">
        <f>N27/N5</f>
        <v>0.30535658673310495</v>
      </c>
      <c r="P27" s="87">
        <f>'student info fa 11'!F26</f>
        <v>5839</v>
      </c>
      <c r="Q27" s="95">
        <f>P27/P5</f>
        <v>0.30894179894179896</v>
      </c>
      <c r="R27" s="75">
        <f>'student info fa 10'!F26</f>
        <v>5687</v>
      </c>
      <c r="S27" s="65">
        <f>R27/R5</f>
        <v>0.3063456151691446</v>
      </c>
      <c r="T27" s="87">
        <f>'student info fa 09'!F25</f>
        <v>5699</v>
      </c>
      <c r="U27" s="65">
        <f>T27/T5</f>
        <v>0.31008215898579899</v>
      </c>
      <c r="V27" s="68">
        <f>'student info fa 08'!F25</f>
        <v>5828</v>
      </c>
      <c r="W27" s="65">
        <f>V27/V5</f>
        <v>0.3281901114990427</v>
      </c>
      <c r="X27" s="75">
        <f>'student info fa 07'!F25</f>
        <v>6063</v>
      </c>
      <c r="Y27" s="65">
        <f>X27/X5</f>
        <v>0.34466488545278834</v>
      </c>
      <c r="Z27" s="87">
        <f>'student info fa 06'!F25</f>
        <v>6052</v>
      </c>
      <c r="AA27" s="65">
        <f>Z27/Z5</f>
        <v>0.34964469351204575</v>
      </c>
    </row>
    <row r="28" spans="1:27" x14ac:dyDescent="0.2">
      <c r="A28" s="3"/>
      <c r="B28" s="66"/>
      <c r="C28" s="48"/>
      <c r="D28" s="76"/>
      <c r="E28" s="48"/>
      <c r="F28" s="88"/>
      <c r="G28" s="48"/>
      <c r="H28" s="66"/>
      <c r="I28" s="48"/>
      <c r="J28" s="76"/>
      <c r="K28" s="48"/>
      <c r="L28" s="88"/>
      <c r="M28" s="48"/>
      <c r="N28" s="66"/>
      <c r="O28" s="48"/>
      <c r="P28" s="88"/>
      <c r="Q28" s="48"/>
      <c r="R28" s="76"/>
      <c r="S28" s="58"/>
      <c r="T28" s="88"/>
      <c r="U28" s="58"/>
      <c r="V28" s="80"/>
      <c r="W28" s="51"/>
      <c r="X28" s="76"/>
      <c r="Y28" s="58"/>
      <c r="Z28" s="88"/>
      <c r="AA28" s="58"/>
    </row>
    <row r="29" spans="1:27" s="64" customFormat="1" x14ac:dyDescent="0.2">
      <c r="A29" s="66" t="s">
        <v>21</v>
      </c>
      <c r="B29" s="66"/>
      <c r="C29" s="71"/>
      <c r="D29" s="66"/>
      <c r="E29" s="71"/>
      <c r="F29" s="70"/>
      <c r="G29" s="71"/>
      <c r="H29" s="66"/>
      <c r="I29" s="71"/>
      <c r="J29" s="66"/>
      <c r="K29" s="71"/>
      <c r="L29" s="70"/>
      <c r="M29" s="71"/>
      <c r="N29" s="66"/>
      <c r="O29" s="71"/>
      <c r="P29" s="70"/>
      <c r="Q29" s="71"/>
      <c r="R29" s="66"/>
      <c r="S29" s="70"/>
      <c r="T29" s="70"/>
      <c r="U29" s="70"/>
      <c r="V29" s="68"/>
      <c r="W29" s="70"/>
      <c r="X29" s="66"/>
      <c r="Y29" s="70"/>
      <c r="Z29" s="70"/>
      <c r="AA29" s="70"/>
    </row>
    <row r="30" spans="1:27" x14ac:dyDescent="0.2">
      <c r="A30" s="16" t="s">
        <v>22</v>
      </c>
      <c r="B30" s="97">
        <f>'student info fa 18'!F29</f>
        <v>7826</v>
      </c>
      <c r="C30" s="47">
        <f>'student info fa 18'!G29</f>
        <v>0.40530322647470091</v>
      </c>
      <c r="D30" s="75">
        <v>8010</v>
      </c>
      <c r="E30" s="47">
        <v>0.41431748823255571</v>
      </c>
      <c r="F30" s="87">
        <f>'student info fa 16'!F29</f>
        <v>8438</v>
      </c>
      <c r="G30" s="47">
        <f>'student info fa 16'!G29</f>
        <v>0.42164701179292424</v>
      </c>
      <c r="H30" s="97">
        <f>'student info fa 15'!F29</f>
        <v>8736</v>
      </c>
      <c r="I30" s="47">
        <f>'student info fa 15'!G29</f>
        <v>0.43117318987216818</v>
      </c>
      <c r="J30" s="75">
        <f>'student info fa 14'!F29</f>
        <v>8963</v>
      </c>
      <c r="K30" s="47">
        <f>'student info fa 14'!G29</f>
        <v>0.44806038792241554</v>
      </c>
      <c r="L30" s="87">
        <f>'student info fa 13'!F29</f>
        <v>8993</v>
      </c>
      <c r="M30" s="47">
        <f>'student info fa 13'!G29</f>
        <v>0.45511133603238868</v>
      </c>
      <c r="N30" s="97">
        <f>'student info fa 12'!F29</f>
        <v>8896</v>
      </c>
      <c r="O30" s="47">
        <v>0.4643607164916615</v>
      </c>
      <c r="P30" s="87">
        <f>'student info fa 11'!F29</f>
        <v>8682</v>
      </c>
      <c r="Q30" s="47">
        <f t="shared" ref="Q30:Q38" si="0">P30/P$39</f>
        <v>0.45936507936507937</v>
      </c>
      <c r="R30" s="75">
        <f>'student info fa 10'!F29</f>
        <v>8546</v>
      </c>
      <c r="S30" s="50">
        <f>R30/R$39</f>
        <v>0.46035337211807797</v>
      </c>
      <c r="T30" s="87">
        <f>'student info fa 09'!F28</f>
        <v>8475</v>
      </c>
      <c r="U30" s="50">
        <f t="shared" ref="U30:W38" si="1">T30/T$39</f>
        <v>0.46112410903748846</v>
      </c>
      <c r="V30" s="68">
        <f>'student info fa 08'!F28</f>
        <v>8269</v>
      </c>
      <c r="W30" s="50">
        <f t="shared" si="1"/>
        <v>0.46564928482937268</v>
      </c>
      <c r="X30" s="75">
        <v>8448</v>
      </c>
      <c r="Y30" s="50">
        <v>0.46723079475692714</v>
      </c>
      <c r="Z30" s="87">
        <v>8314</v>
      </c>
      <c r="AA30" s="50">
        <v>0.4687376670237357</v>
      </c>
    </row>
    <row r="31" spans="1:27" x14ac:dyDescent="0.2">
      <c r="A31" s="16" t="s">
        <v>23</v>
      </c>
      <c r="B31" s="97">
        <f>'student info fa 18'!F30</f>
        <v>5981</v>
      </c>
      <c r="C31" s="47">
        <f>'student info fa 18'!G30</f>
        <v>0.30975192915220884</v>
      </c>
      <c r="D31" s="75">
        <v>6078</v>
      </c>
      <c r="E31" s="47">
        <v>0.3143847307712202</v>
      </c>
      <c r="F31" s="87">
        <f>'student info fa 16'!F30</f>
        <v>6202</v>
      </c>
      <c r="G31" s="47">
        <f>'student info fa 16'!G30</f>
        <v>0.30991405156905855</v>
      </c>
      <c r="H31" s="97">
        <f>'student info fa 15'!F30</f>
        <v>6348</v>
      </c>
      <c r="I31" s="47">
        <f>'student info fa 15'!G30</f>
        <v>0.31331128769557276</v>
      </c>
      <c r="J31" s="75">
        <f>'student info fa 14'!F30</f>
        <v>6197</v>
      </c>
      <c r="K31" s="47">
        <f>'student info fa 14'!G30</f>
        <v>0.30978804239152169</v>
      </c>
      <c r="L31" s="87">
        <f>'student info fa 13'!F30</f>
        <v>6074</v>
      </c>
      <c r="M31" s="47">
        <f>'student info fa 13'!G30</f>
        <v>0.30738866396761133</v>
      </c>
      <c r="N31" s="97">
        <f>'student info fa 12'!F30</f>
        <v>6013</v>
      </c>
      <c r="O31" s="47">
        <v>0.33242742433600986</v>
      </c>
      <c r="P31" s="87">
        <f>'student info fa 11'!F30</f>
        <v>5987</v>
      </c>
      <c r="Q31" s="47">
        <f t="shared" si="0"/>
        <v>0.31677248677248676</v>
      </c>
      <c r="R31" s="75">
        <f>'student info fa 10'!F30</f>
        <v>5906</v>
      </c>
      <c r="S31" s="50">
        <f t="shared" ref="S31:S38" si="2">R31/R$39</f>
        <v>0.31814264167205342</v>
      </c>
      <c r="T31" s="87">
        <f>'student info fa 09'!F29</f>
        <v>5830</v>
      </c>
      <c r="U31" s="50">
        <f t="shared" si="1"/>
        <v>0.31720985907829591</v>
      </c>
      <c r="V31" s="68">
        <f>'student info fa 08'!F29</f>
        <v>5558</v>
      </c>
      <c r="W31" s="50">
        <f t="shared" si="1"/>
        <v>0.31298569658745357</v>
      </c>
      <c r="X31" s="75">
        <v>5468</v>
      </c>
      <c r="Y31" s="50">
        <v>0.3024169017200376</v>
      </c>
      <c r="Z31" s="87">
        <v>5214</v>
      </c>
      <c r="AA31" s="50">
        <v>0.29396177482099567</v>
      </c>
    </row>
    <row r="32" spans="1:27" x14ac:dyDescent="0.2">
      <c r="A32" s="16" t="s">
        <v>24</v>
      </c>
      <c r="B32" s="97">
        <f>'student info fa 18'!F31</f>
        <v>1210</v>
      </c>
      <c r="C32" s="47">
        <f>'student info fa 18'!G31</f>
        <v>6.266507846082138E-2</v>
      </c>
      <c r="D32" s="75">
        <v>1096</v>
      </c>
      <c r="E32" s="47">
        <v>5.6690632597113745E-2</v>
      </c>
      <c r="F32" s="87">
        <f>'student info fa 16'!F31</f>
        <v>1191</v>
      </c>
      <c r="G32" s="47">
        <f>'student info fa 16'!G31</f>
        <v>5.9514291425144916E-2</v>
      </c>
      <c r="H32" s="97">
        <f>'student info fa 15'!F31</f>
        <v>1225</v>
      </c>
      <c r="I32" s="47">
        <f>'student info fa 15'!G31</f>
        <v>6.0460984156754355E-2</v>
      </c>
      <c r="J32" s="75">
        <f>'student info fa 14'!F31</f>
        <v>1232</v>
      </c>
      <c r="K32" s="47">
        <f>'student info fa 14'!G31</f>
        <v>6.15876824635073E-2</v>
      </c>
      <c r="L32" s="87">
        <f>'student info fa 13'!F31</f>
        <v>1297</v>
      </c>
      <c r="M32" s="47">
        <f>'student info fa 13'!G31</f>
        <v>6.5637651821862347E-2</v>
      </c>
      <c r="N32" s="97">
        <f>'student info fa 12'!F31</f>
        <v>1298</v>
      </c>
      <c r="O32" s="47">
        <v>6.5410747374922792E-2</v>
      </c>
      <c r="P32" s="87">
        <f>'student info fa 11'!F31</f>
        <v>1339</v>
      </c>
      <c r="Q32" s="47">
        <f t="shared" si="0"/>
        <v>7.0846560846560852E-2</v>
      </c>
      <c r="R32" s="75">
        <f>'student info fa 10'!F31</f>
        <v>1335</v>
      </c>
      <c r="S32" s="50">
        <f t="shared" si="2"/>
        <v>7.1913380736910143E-2</v>
      </c>
      <c r="T32" s="87">
        <f>'student info fa 09'!F30</f>
        <v>1296</v>
      </c>
      <c r="U32" s="50">
        <f t="shared" si="1"/>
        <v>7.051526198378584E-2</v>
      </c>
      <c r="V32" s="68">
        <f>'student info fa 08'!F30</f>
        <v>1212</v>
      </c>
      <c r="W32" s="50">
        <f t="shared" si="1"/>
        <v>6.8250929158689036E-2</v>
      </c>
      <c r="X32" s="75">
        <v>1269</v>
      </c>
      <c r="Y32" s="50">
        <v>7.0184171229467393E-2</v>
      </c>
      <c r="Z32" s="87">
        <v>1202</v>
      </c>
      <c r="AA32" s="50">
        <v>6.7767942718610807E-2</v>
      </c>
    </row>
    <row r="33" spans="1:27" x14ac:dyDescent="0.2">
      <c r="A33" s="18" t="s">
        <v>25</v>
      </c>
      <c r="B33" s="97">
        <f>'student info fa 18'!F32</f>
        <v>1282</v>
      </c>
      <c r="C33" s="47">
        <f>'student info fa 18'!G32</f>
        <v>6.6393909575845456E-2</v>
      </c>
      <c r="D33" s="77">
        <v>1342</v>
      </c>
      <c r="E33" s="47">
        <v>6.9414989913619204E-2</v>
      </c>
      <c r="F33" s="89">
        <f>'student info fa 16'!F32</f>
        <v>1409</v>
      </c>
      <c r="G33" s="47">
        <f>'student info fa 16'!G32</f>
        <v>7.0407755346791931E-2</v>
      </c>
      <c r="H33" s="97">
        <f>'student info fa 15'!F32</f>
        <v>1379</v>
      </c>
      <c r="I33" s="47">
        <f>'student info fa 15'!G32</f>
        <v>6.8061793593603481E-2</v>
      </c>
      <c r="J33" s="77">
        <f>'student info fa 14'!F32</f>
        <v>1278</v>
      </c>
      <c r="K33" s="47">
        <f>'student info fa 14'!G32</f>
        <v>6.3887222555488898E-2</v>
      </c>
      <c r="L33" s="89">
        <f>'student info fa 13'!F32</f>
        <v>1251</v>
      </c>
      <c r="M33" s="47">
        <f>'student info fa 13'!G32</f>
        <v>6.3309716599190283E-2</v>
      </c>
      <c r="N33" s="97">
        <f>'student info fa 12'!F32</f>
        <v>1178</v>
      </c>
      <c r="O33" s="47">
        <v>6.1457689932056823E-2</v>
      </c>
      <c r="P33" s="89">
        <f>'student info fa 11'!F32</f>
        <v>1124</v>
      </c>
      <c r="Q33" s="47">
        <f t="shared" si="0"/>
        <v>5.9470899470899473E-2</v>
      </c>
      <c r="R33" s="77">
        <f>'student info fa 10'!F32</f>
        <v>1069</v>
      </c>
      <c r="S33" s="52">
        <f t="shared" si="2"/>
        <v>5.758457229045464E-2</v>
      </c>
      <c r="T33" s="89">
        <f>'student info fa 09'!F31</f>
        <v>1102</v>
      </c>
      <c r="U33" s="52">
        <f t="shared" si="1"/>
        <v>5.9959736655966045E-2</v>
      </c>
      <c r="V33" s="81">
        <f>'student info fa 08'!F31</f>
        <v>1054</v>
      </c>
      <c r="W33" s="52">
        <f t="shared" si="1"/>
        <v>5.9353530803018355E-2</v>
      </c>
      <c r="X33" s="77">
        <v>1073</v>
      </c>
      <c r="Y33" s="52">
        <v>5.9344062828383386E-2</v>
      </c>
      <c r="Z33" s="89">
        <v>1067</v>
      </c>
      <c r="AA33" s="52">
        <v>6.015673450978181E-2</v>
      </c>
    </row>
    <row r="34" spans="1:27" x14ac:dyDescent="0.2">
      <c r="A34" s="16" t="s">
        <v>26</v>
      </c>
      <c r="B34" s="97">
        <f>'student info fa 18'!F33</f>
        <v>1486</v>
      </c>
      <c r="C34" s="47">
        <f>'student info fa 18'!G33</f>
        <v>7.69589310684137E-2</v>
      </c>
      <c r="D34" s="75">
        <v>1374</v>
      </c>
      <c r="E34" s="47">
        <v>7.1070190865359748E-2</v>
      </c>
      <c r="F34" s="87">
        <f>'student info fa 16'!F33</f>
        <v>1416</v>
      </c>
      <c r="G34" s="47">
        <f>'student info fa 16'!G33</f>
        <v>7.0757545472716371E-2</v>
      </c>
      <c r="H34" s="97">
        <f>'student info fa 15'!F33</f>
        <v>1346</v>
      </c>
      <c r="I34" s="47">
        <f>'student info fa 15'!G33</f>
        <v>6.6433048714278659E-2</v>
      </c>
      <c r="J34" s="75">
        <f>'student info fa 14'!F33</f>
        <v>1336</v>
      </c>
      <c r="K34" s="47">
        <f>'student info fa 14'!G33</f>
        <v>6.678664267146571E-2</v>
      </c>
      <c r="L34" s="87">
        <f>'student info fa 13'!F33</f>
        <v>1289</v>
      </c>
      <c r="M34" s="47">
        <f>'student info fa 13'!G33</f>
        <v>6.5232793522267213E-2</v>
      </c>
      <c r="N34" s="97">
        <f>'student info fa 12'!F33</f>
        <v>1189</v>
      </c>
      <c r="O34" s="47">
        <v>5.4292773316862261E-2</v>
      </c>
      <c r="P34" s="87">
        <f>'student info fa 11'!F33</f>
        <v>1150</v>
      </c>
      <c r="Q34" s="47">
        <f t="shared" si="0"/>
        <v>6.0846560846560843E-2</v>
      </c>
      <c r="R34" s="75">
        <f>'student info fa 10'!F33</f>
        <v>1101</v>
      </c>
      <c r="S34" s="50">
        <f t="shared" si="2"/>
        <v>5.9308338720103423E-2</v>
      </c>
      <c r="T34" s="87">
        <f>'student info fa 09'!F32</f>
        <v>1095</v>
      </c>
      <c r="U34" s="50">
        <f t="shared" si="1"/>
        <v>5.9578867185374612E-2</v>
      </c>
      <c r="V34" s="68">
        <f>'student info fa 08'!F32</f>
        <v>1084</v>
      </c>
      <c r="W34" s="50">
        <f t="shared" si="1"/>
        <v>6.1042910237639372E-2</v>
      </c>
      <c r="X34" s="75">
        <v>1127</v>
      </c>
      <c r="Y34" s="50">
        <v>6.2330623306233061E-2</v>
      </c>
      <c r="Z34" s="87">
        <v>1163</v>
      </c>
      <c r="AA34" s="50">
        <v>6.5569149236060206E-2</v>
      </c>
    </row>
    <row r="35" spans="1:27" ht="12.75" hidden="1" customHeight="1" x14ac:dyDescent="0.2">
      <c r="A35" s="16" t="s">
        <v>44</v>
      </c>
      <c r="B35" s="97">
        <f>'student info fa 18'!F34</f>
        <v>15</v>
      </c>
      <c r="C35" s="47">
        <f>'student info fa 18'!G34</f>
        <v>7.7683981563001706E-4</v>
      </c>
      <c r="D35" s="75">
        <v>10</v>
      </c>
      <c r="E35" s="47">
        <v>5.17250297418921E-4</v>
      </c>
      <c r="F35" s="87">
        <f>'student info fa 16'!F34</f>
        <v>12</v>
      </c>
      <c r="G35" s="47">
        <f>'student info fa 16'!G34</f>
        <v>5.9964021587047766E-4</v>
      </c>
      <c r="H35" s="97">
        <f>'student info fa 15'!F34</f>
        <v>16</v>
      </c>
      <c r="I35" s="47">
        <f>'student info fa 15'!G34</f>
        <v>7.8969448694536301E-4</v>
      </c>
      <c r="J35" s="75">
        <f>'student info fa 14'!F34</f>
        <v>8</v>
      </c>
      <c r="K35" s="47">
        <f>'student info fa 14'!G34</f>
        <v>3.9992001599680062E-4</v>
      </c>
      <c r="L35" s="87">
        <f>'student info fa 13'!F34</f>
        <v>11</v>
      </c>
      <c r="M35" s="47">
        <f>'student info fa 13'!G34</f>
        <v>5.566801619433198E-4</v>
      </c>
      <c r="N35" s="66">
        <f>'student info fa 11'!C34</f>
        <v>2.9180040852057191E-4</v>
      </c>
      <c r="O35" s="47">
        <v>3.0883261272390367E-4</v>
      </c>
      <c r="P35" s="87">
        <f>'student info fa 11'!F34</f>
        <v>12</v>
      </c>
      <c r="Q35" s="47">
        <f t="shared" si="0"/>
        <v>6.3492063492063492E-4</v>
      </c>
      <c r="R35" s="75">
        <f>'student info fa 10'!F34</f>
        <v>21</v>
      </c>
      <c r="S35" s="50">
        <f t="shared" si="2"/>
        <v>1.1312217194570137E-3</v>
      </c>
      <c r="T35" s="87">
        <f>'student info fa 09'!F33</f>
        <v>24</v>
      </c>
      <c r="U35" s="50">
        <f t="shared" si="1"/>
        <v>1.305838184884923E-3</v>
      </c>
      <c r="V35" s="68">
        <f>'student info fa 08'!F33</f>
        <v>34</v>
      </c>
      <c r="W35" s="50">
        <f t="shared" si="1"/>
        <v>1.914630025903818E-3</v>
      </c>
      <c r="X35" s="75">
        <v>74</v>
      </c>
      <c r="Y35" s="50">
        <v>4.0926939881643712E-3</v>
      </c>
      <c r="Z35" s="87">
        <v>105</v>
      </c>
      <c r="AA35" s="50">
        <v>5.9198286068670013E-3</v>
      </c>
    </row>
    <row r="36" spans="1:27" x14ac:dyDescent="0.2">
      <c r="A36" s="16" t="s">
        <v>40</v>
      </c>
      <c r="B36" s="97">
        <f>'student info fa 18'!F35</f>
        <v>17800</v>
      </c>
      <c r="C36" s="47">
        <f>'student info fa 18'!G35</f>
        <v>0.92184991454762033</v>
      </c>
      <c r="D36" s="75">
        <v>17910</v>
      </c>
      <c r="E36" s="47">
        <v>0.92639528267728755</v>
      </c>
      <c r="F36" s="87">
        <f>'student info fa 16'!F35</f>
        <v>18668</v>
      </c>
      <c r="G36" s="47">
        <f>'student info fa 16'!G35</f>
        <v>0.93284029582250649</v>
      </c>
      <c r="H36" s="97">
        <f>'student info fa 15'!F35</f>
        <v>19050</v>
      </c>
      <c r="I36" s="47">
        <f>'student info fa 15'!G35</f>
        <v>0.94022999851932287</v>
      </c>
      <c r="J36" s="75">
        <f>'student info fa 14'!F35</f>
        <v>19014</v>
      </c>
      <c r="K36" s="47">
        <f>'student info fa 14'!G35</f>
        <v>0.95050989802039587</v>
      </c>
      <c r="L36" s="87">
        <f>'student info fa 13'!F35</f>
        <v>18915</v>
      </c>
      <c r="M36" s="47">
        <f>'student info fa 13'!G35</f>
        <v>0.95723684210526316</v>
      </c>
      <c r="N36" s="97">
        <f>'student info fa 12'!F35</f>
        <v>18580</v>
      </c>
      <c r="O36" s="47">
        <v>0.97825818406423715</v>
      </c>
      <c r="P36" s="87">
        <f>'student info fa 11'!F35</f>
        <v>18294</v>
      </c>
      <c r="Q36" s="47">
        <f t="shared" si="0"/>
        <v>0.96793650793650798</v>
      </c>
      <c r="R36" s="75">
        <f>'student info fa 10'!F35</f>
        <v>17978</v>
      </c>
      <c r="S36" s="50">
        <f t="shared" si="2"/>
        <v>0.96843352725705667</v>
      </c>
      <c r="T36" s="87">
        <f>'student info fa 09'!F34</f>
        <v>17822</v>
      </c>
      <c r="U36" s="50">
        <f t="shared" si="1"/>
        <v>0.96969367212579571</v>
      </c>
      <c r="V36" s="68">
        <f>'student info fa 08'!F34</f>
        <v>17211</v>
      </c>
      <c r="W36" s="50">
        <f t="shared" si="1"/>
        <v>0.96919698164207679</v>
      </c>
      <c r="X36" s="75">
        <v>17459</v>
      </c>
      <c r="Y36" s="50">
        <v>0.96559924782921303</v>
      </c>
      <c r="Z36" s="87">
        <v>17065</v>
      </c>
      <c r="AA36" s="50">
        <v>0.96211309691605118</v>
      </c>
    </row>
    <row r="37" spans="1:27" x14ac:dyDescent="0.2">
      <c r="A37" s="16" t="s">
        <v>27</v>
      </c>
      <c r="B37" s="97">
        <f>'student info fa 18'!F36</f>
        <v>602</v>
      </c>
      <c r="C37" s="47">
        <f>'student info fa 18'!G36</f>
        <v>3.1177171267284687E-2</v>
      </c>
      <c r="D37" s="75">
        <v>561</v>
      </c>
      <c r="E37" s="47">
        <v>2.9017741685201468E-2</v>
      </c>
      <c r="F37" s="87">
        <f>'student info fa 16'!F36</f>
        <v>530</v>
      </c>
      <c r="G37" s="47">
        <f>'student info fa 16'!G36</f>
        <v>2.6484109534279432E-2</v>
      </c>
      <c r="H37" s="97">
        <f>'student info fa 15'!F36</f>
        <v>482</v>
      </c>
      <c r="I37" s="47">
        <f>'student info fa 15'!G36</f>
        <v>2.3789546419229059E-2</v>
      </c>
      <c r="J37" s="75">
        <f>'student info fa 14'!F36</f>
        <v>413</v>
      </c>
      <c r="K37" s="47">
        <f>'student info fa 14'!G36</f>
        <v>2.0645870825834835E-2</v>
      </c>
      <c r="L37" s="87">
        <f>'student info fa 13'!F36</f>
        <v>358</v>
      </c>
      <c r="M37" s="47">
        <f>'student info fa 13'!G36</f>
        <v>1.8117408906882591E-2</v>
      </c>
      <c r="N37" s="97">
        <f>'student info fa 12'!F36</f>
        <v>294</v>
      </c>
      <c r="O37" s="47">
        <v>1.0932674490426189E-2</v>
      </c>
      <c r="P37" s="87">
        <f>'student info fa 11'!F36</f>
        <v>231</v>
      </c>
      <c r="Q37" s="47">
        <f t="shared" si="0"/>
        <v>1.2222222222222223E-2</v>
      </c>
      <c r="R37" s="75">
        <f>'student info fa 10'!F36</f>
        <v>185</v>
      </c>
      <c r="S37" s="50">
        <f t="shared" si="2"/>
        <v>9.9655246714070236E-3</v>
      </c>
      <c r="T37" s="87">
        <f>'student info fa 09'!F35</f>
        <v>168</v>
      </c>
      <c r="U37" s="50">
        <f t="shared" si="1"/>
        <v>9.1408672941944609E-3</v>
      </c>
      <c r="V37" s="68">
        <f>'student info fa 08'!F35</f>
        <v>134</v>
      </c>
      <c r="W37" s="50">
        <f t="shared" si="1"/>
        <v>7.545894807973871E-3</v>
      </c>
      <c r="X37" s="75">
        <v>132</v>
      </c>
      <c r="Y37" s="50">
        <v>7.3004811680769865E-3</v>
      </c>
      <c r="Z37" s="87">
        <v>149</v>
      </c>
      <c r="AA37" s="50">
        <v>8.4005186897446009E-3</v>
      </c>
    </row>
    <row r="38" spans="1:27" x14ac:dyDescent="0.2">
      <c r="A38" s="16" t="s">
        <v>28</v>
      </c>
      <c r="B38" s="97">
        <f>'student info fa 18'!F37</f>
        <v>907</v>
      </c>
      <c r="C38" s="47">
        <f>'student info fa 18'!G37</f>
        <v>4.6972914185095034E-2</v>
      </c>
      <c r="D38" s="75">
        <v>862</v>
      </c>
      <c r="E38" s="47">
        <v>4.4586975637510989E-2</v>
      </c>
      <c r="F38" s="87">
        <f>'student info fa 16'!F37</f>
        <v>814</v>
      </c>
      <c r="G38" s="47">
        <f>'student info fa 16'!G37</f>
        <v>4.0675594643214075E-2</v>
      </c>
      <c r="H38" s="97">
        <f>'student info fa 15'!F37</f>
        <v>729</v>
      </c>
      <c r="I38" s="47">
        <f>'student info fa 15'!G37</f>
        <v>3.5980455061448105E-2</v>
      </c>
      <c r="J38" s="75">
        <f>'student info fa 14'!F37</f>
        <v>577</v>
      </c>
      <c r="K38" s="47">
        <f>'student info fa 14'!G37</f>
        <v>2.8844231153769245E-2</v>
      </c>
      <c r="L38" s="87">
        <f>'student info fa 13'!F37</f>
        <v>487</v>
      </c>
      <c r="M38" s="47">
        <f>'student info fa 13'!G37</f>
        <v>2.4645748987854252E-2</v>
      </c>
      <c r="N38" s="97">
        <f>'student info fa 12'!F37</f>
        <v>392</v>
      </c>
      <c r="O38" s="47">
        <v>1.0809141445336628E-2</v>
      </c>
      <c r="P38" s="87">
        <f>'student info fa 11'!F37</f>
        <v>375</v>
      </c>
      <c r="Q38" s="47">
        <f t="shared" si="0"/>
        <v>1.984126984126984E-2</v>
      </c>
      <c r="R38" s="75">
        <f>'student info fa 10'!F37</f>
        <v>401</v>
      </c>
      <c r="S38" s="50">
        <f t="shared" si="2"/>
        <v>2.1600948071536306E-2</v>
      </c>
      <c r="T38" s="87">
        <f>'student info fa 09'!F36</f>
        <v>389</v>
      </c>
      <c r="U38" s="50">
        <f t="shared" si="1"/>
        <v>2.1165460580009794E-2</v>
      </c>
      <c r="V38" s="68">
        <f>'student info fa 08'!F36</f>
        <v>413</v>
      </c>
      <c r="W38" s="50">
        <f t="shared" si="1"/>
        <v>2.325712354994932E-2</v>
      </c>
      <c r="X38" s="75">
        <v>490</v>
      </c>
      <c r="Y38" s="50">
        <v>2.7100271002710029E-2</v>
      </c>
      <c r="Z38" s="87">
        <v>523</v>
      </c>
      <c r="AA38" s="50">
        <v>2.9486384394204205E-2</v>
      </c>
    </row>
    <row r="39" spans="1:27" x14ac:dyDescent="0.2">
      <c r="A39" s="16" t="s">
        <v>29</v>
      </c>
      <c r="B39" s="97">
        <f>'student info fa 18'!F38</f>
        <v>19309</v>
      </c>
      <c r="C39" s="130"/>
      <c r="D39" s="75">
        <v>19333</v>
      </c>
      <c r="E39" s="47"/>
      <c r="F39" s="87">
        <f>'student info fa 16'!F38</f>
        <v>20012</v>
      </c>
      <c r="G39" s="47"/>
      <c r="H39" s="97">
        <f>'student info fa 15'!F38</f>
        <v>20261</v>
      </c>
      <c r="I39" s="47"/>
      <c r="J39" s="75">
        <f>'student info fa 14'!F38</f>
        <v>20004</v>
      </c>
      <c r="K39" s="47"/>
      <c r="L39" s="87">
        <f>'student info fa 13'!F38</f>
        <v>19760</v>
      </c>
      <c r="M39" s="47"/>
      <c r="N39" s="97">
        <f>'student info fa 12'!F38</f>
        <v>19266</v>
      </c>
      <c r="O39" s="47"/>
      <c r="P39" s="87">
        <f>'student info fa 11'!F38</f>
        <v>18900</v>
      </c>
      <c r="Q39" s="47"/>
      <c r="R39" s="75">
        <f>'student info fa 10'!F38</f>
        <v>18564</v>
      </c>
      <c r="S39" s="47"/>
      <c r="T39" s="87">
        <f>'student info fa 09'!F37</f>
        <v>18379</v>
      </c>
      <c r="U39" s="47"/>
      <c r="V39" s="68">
        <f>'student info fa 08'!F37</f>
        <v>17758</v>
      </c>
      <c r="W39" s="47"/>
      <c r="X39" s="75">
        <v>18081</v>
      </c>
      <c r="Y39" s="47"/>
      <c r="Z39" s="87">
        <v>17737</v>
      </c>
      <c r="AA39" s="47"/>
    </row>
    <row r="40" spans="1:27" x14ac:dyDescent="0.2">
      <c r="A40" s="3"/>
      <c r="B40" s="66"/>
      <c r="C40" s="48"/>
      <c r="D40" s="74"/>
      <c r="E40" s="48"/>
      <c r="F40" s="90"/>
      <c r="G40" s="48"/>
      <c r="H40" s="66"/>
      <c r="I40" s="48"/>
      <c r="J40" s="74"/>
      <c r="K40" s="48"/>
      <c r="L40" s="90"/>
      <c r="M40" s="48"/>
      <c r="N40" s="66"/>
      <c r="O40" s="48"/>
      <c r="P40" s="90"/>
      <c r="Q40" s="48"/>
      <c r="R40" s="74"/>
      <c r="S40" s="59"/>
      <c r="T40" s="90"/>
      <c r="U40" s="59"/>
      <c r="V40" s="82"/>
      <c r="W40" s="49"/>
      <c r="X40" s="74"/>
      <c r="Y40" s="59"/>
      <c r="Z40" s="90"/>
      <c r="AA40" s="59"/>
    </row>
    <row r="41" spans="1:27" s="64" customFormat="1" x14ac:dyDescent="0.2">
      <c r="A41" s="66" t="s">
        <v>43</v>
      </c>
      <c r="B41" s="66"/>
      <c r="C41" s="71"/>
      <c r="D41" s="66"/>
      <c r="E41" s="71"/>
      <c r="F41" s="71"/>
      <c r="G41" s="71"/>
      <c r="H41" s="66"/>
      <c r="I41" s="71"/>
      <c r="J41" s="66"/>
      <c r="K41" s="71"/>
      <c r="L41" s="71"/>
      <c r="M41" s="71"/>
      <c r="N41" s="66"/>
      <c r="O41" s="71"/>
      <c r="P41" s="71"/>
      <c r="Q41" s="71"/>
      <c r="R41" s="66"/>
      <c r="S41" s="71"/>
      <c r="T41" s="71"/>
      <c r="U41" s="71"/>
      <c r="V41" s="66"/>
      <c r="W41" s="71"/>
      <c r="X41" s="66"/>
      <c r="Y41" s="71"/>
      <c r="Z41" s="71"/>
      <c r="AA41" s="71"/>
    </row>
    <row r="42" spans="1:27" ht="12.75" customHeight="1" x14ac:dyDescent="0.2">
      <c r="A42" s="16" t="s">
        <v>42</v>
      </c>
      <c r="B42" s="97">
        <f>'student info fa 18'!F41</f>
        <v>10</v>
      </c>
      <c r="C42" s="47">
        <f>'student info fa 18'!G41</f>
        <v>5.1789321042001134E-4</v>
      </c>
      <c r="D42" s="75">
        <v>20</v>
      </c>
      <c r="E42" s="47">
        <v>1.034500594837842E-3</v>
      </c>
      <c r="F42" s="87">
        <f>'student info fa 16'!F41</f>
        <v>21</v>
      </c>
      <c r="G42" s="47">
        <f>'student info fa 16'!G41</f>
        <v>1.049370377773336E-3</v>
      </c>
      <c r="H42" s="97">
        <f>'student info fa 15'!F41</f>
        <v>18</v>
      </c>
      <c r="I42" s="47">
        <f>'student info fa 15'!G41</f>
        <v>8.887572211524219E-4</v>
      </c>
      <c r="J42" s="75">
        <f>'student info fa 14'!F41</f>
        <v>26</v>
      </c>
      <c r="K42" s="47">
        <f>'student info fa 14'!G41</f>
        <v>1.3005852633685157E-3</v>
      </c>
      <c r="L42" s="87">
        <f>'student info fa 13'!F41</f>
        <v>20</v>
      </c>
      <c r="M42" s="47">
        <f>'student info fa 13'!G41</f>
        <v>1.0126069566097919E-3</v>
      </c>
      <c r="N42" s="97">
        <f>'student info fa 12'!F41</f>
        <v>18</v>
      </c>
      <c r="O42" s="47">
        <f>N42/(N50-N49)</f>
        <v>9.3559956338687042E-4</v>
      </c>
      <c r="P42" s="87">
        <f>'student info fa 11'!F41</f>
        <v>14</v>
      </c>
      <c r="Q42" s="47">
        <f>P42/(P50-P49)</f>
        <v>7.421543681085666E-4</v>
      </c>
      <c r="R42" s="75">
        <f>'student info fa 10'!F41</f>
        <v>7</v>
      </c>
      <c r="S42" s="50">
        <f>R42/(R50-R49)</f>
        <v>3.7848067045147336E-4</v>
      </c>
      <c r="T42" s="87">
        <f>'student info fa 09'!F40</f>
        <v>18</v>
      </c>
      <c r="U42" s="50">
        <f>T42/(T50-T49)</f>
        <v>9.8392915710068872E-4</v>
      </c>
      <c r="V42" s="68">
        <f>'student info fa 08'!F40</f>
        <v>11</v>
      </c>
      <c r="W42" s="50">
        <f>V42/(V50-V49)</f>
        <v>6.2153915696688887E-4</v>
      </c>
      <c r="X42" s="75">
        <f>'student info fa 07'!F40</f>
        <v>25</v>
      </c>
      <c r="Y42" s="50">
        <f>X42/(X50-X49)</f>
        <v>1.4266149280986076E-3</v>
      </c>
      <c r="Z42" s="87">
        <f>'student info fa 06'!F40</f>
        <v>20</v>
      </c>
      <c r="AA42" s="50">
        <f>Z42/(Z50-Z49)</f>
        <v>1.1588156903644476E-3</v>
      </c>
    </row>
    <row r="43" spans="1:27" x14ac:dyDescent="0.2">
      <c r="A43" s="16" t="s">
        <v>30</v>
      </c>
      <c r="B43" s="97">
        <f>'student info fa 18'!F42</f>
        <v>11532</v>
      </c>
      <c r="C43" s="47">
        <f>'student info fa 18'!G42</f>
        <v>0.59723445025635713</v>
      </c>
      <c r="D43" s="75">
        <v>11447</v>
      </c>
      <c r="E43" s="47">
        <v>0.5920964154554389</v>
      </c>
      <c r="F43" s="87">
        <f>'student info fa 16'!F42</f>
        <v>11788</v>
      </c>
      <c r="G43" s="47">
        <f>'student info fa 16'!G42</f>
        <v>0.58904657205676592</v>
      </c>
      <c r="H43" s="97">
        <f>'student info fa 15'!F42</f>
        <v>11747</v>
      </c>
      <c r="I43" s="47">
        <f>'student info fa 15'!G42</f>
        <v>0.58001283760430555</v>
      </c>
      <c r="J43" s="75">
        <f>'student info fa 14'!F42</f>
        <v>11343</v>
      </c>
      <c r="K43" s="47">
        <f>'student info fa 14'!G42</f>
        <v>0.5674053323995798</v>
      </c>
      <c r="L43" s="87">
        <f>'student info fa 13'!F42</f>
        <v>11031</v>
      </c>
      <c r="M43" s="47">
        <f>'student info fa 13'!G42</f>
        <v>0.55850336691813074</v>
      </c>
      <c r="N43" s="97">
        <f>'student info fa 12'!F42</f>
        <v>10672</v>
      </c>
      <c r="O43" s="47">
        <f>N43/(N50-N49)</f>
        <v>0.5547065855813712</v>
      </c>
      <c r="P43" s="87">
        <f>'student info fa 11'!F42</f>
        <v>10348</v>
      </c>
      <c r="Q43" s="47">
        <f>P43/(P50-P49)</f>
        <v>0.54855810008481765</v>
      </c>
      <c r="R43" s="75">
        <f>'student info fa 10'!F42</f>
        <v>10217</v>
      </c>
      <c r="S43" s="50">
        <f>R43/(R50-R49)</f>
        <v>0.55241957285752907</v>
      </c>
      <c r="T43" s="87">
        <f>'student info fa 09'!F41</f>
        <v>10112</v>
      </c>
      <c r="U43" s="50">
        <f>T43/(T50-T49)</f>
        <v>0.55274953536678695</v>
      </c>
      <c r="V43" s="68">
        <f>'student info fa 08'!F41</f>
        <v>9626</v>
      </c>
      <c r="W43" s="50">
        <f>V43/(V50-V49)</f>
        <v>0.54390326590575211</v>
      </c>
      <c r="X43" s="75">
        <f>'student info fa 07'!F41</f>
        <v>9398</v>
      </c>
      <c r="Y43" s="50">
        <f>X43/(X50-X49)</f>
        <v>0.53629308377082863</v>
      </c>
      <c r="Z43" s="87">
        <f>'student info fa 06'!F41</f>
        <v>9094</v>
      </c>
      <c r="AA43" s="50">
        <f>Z43/(Z50-Z49)</f>
        <v>0.52691349440871427</v>
      </c>
    </row>
    <row r="44" spans="1:27" x14ac:dyDescent="0.2">
      <c r="A44" s="16" t="s">
        <v>31</v>
      </c>
      <c r="B44" s="97">
        <f>'student info fa 18'!F43</f>
        <v>2495</v>
      </c>
      <c r="C44" s="47">
        <f>'student info fa 18'!G43</f>
        <v>0.12921435599979283</v>
      </c>
      <c r="D44" s="75">
        <v>2555</v>
      </c>
      <c r="E44" s="47">
        <v>0.13215745099053433</v>
      </c>
      <c r="F44" s="87">
        <f>'student info fa 16'!F43</f>
        <v>2650</v>
      </c>
      <c r="G44" s="47">
        <f>'student info fa 16'!G43</f>
        <v>0.13242054767139716</v>
      </c>
      <c r="H44" s="97">
        <f>'student info fa 15'!F43</f>
        <v>2710</v>
      </c>
      <c r="I44" s="47">
        <f>'student info fa 15'!G43</f>
        <v>0.13380733718461463</v>
      </c>
      <c r="J44" s="75">
        <f>'student info fa 14'!F43</f>
        <v>2665</v>
      </c>
      <c r="K44" s="47">
        <f>'student info fa 14'!G43</f>
        <v>0.13330998949527287</v>
      </c>
      <c r="L44" s="87">
        <f>'student info fa 13'!F43</f>
        <v>2753</v>
      </c>
      <c r="M44" s="47">
        <f>'student info fa 13'!G43</f>
        <v>0.13938534757733786</v>
      </c>
      <c r="N44" s="97">
        <f>'student info fa 12'!F43</f>
        <v>2500</v>
      </c>
      <c r="O44" s="47">
        <f>N44/(N50-N49)</f>
        <v>0.12994438380373199</v>
      </c>
      <c r="P44" s="87">
        <f>'student info fa 11'!F43</f>
        <v>2302</v>
      </c>
      <c r="Q44" s="47">
        <f>P44/(P50-P49)</f>
        <v>0.12203138252756573</v>
      </c>
      <c r="R44" s="75">
        <f>'student info fa 10'!F43</f>
        <v>2204</v>
      </c>
      <c r="S44" s="50">
        <f>R44/(R50-R49)</f>
        <v>0.11916734252500676</v>
      </c>
      <c r="T44" s="87">
        <f>'student info fa 09'!F42</f>
        <v>2247</v>
      </c>
      <c r="U44" s="50">
        <f>T44/(T50-T49)</f>
        <v>0.12282715644473598</v>
      </c>
      <c r="V44" s="68">
        <f>'student info fa 08'!F42</f>
        <v>2074</v>
      </c>
      <c r="W44" s="50">
        <f>V44/(V50-V49)</f>
        <v>0.11718838286812069</v>
      </c>
      <c r="X44" s="75">
        <f>'student info fa 07'!F42</f>
        <v>2060</v>
      </c>
      <c r="Y44" s="50">
        <f>X44/(X50-X49)</f>
        <v>0.11755307007532527</v>
      </c>
      <c r="Z44" s="87">
        <f>'student info fa 06'!F42</f>
        <v>2122</v>
      </c>
      <c r="AA44" s="50">
        <f>Z44/(Z50-Z49)</f>
        <v>0.12295034474766789</v>
      </c>
    </row>
    <row r="45" spans="1:27" x14ac:dyDescent="0.2">
      <c r="A45" s="16" t="s">
        <v>32</v>
      </c>
      <c r="B45" s="97">
        <f>'student info fa 18'!F44</f>
        <v>3935</v>
      </c>
      <c r="C45" s="47">
        <f>'student info fa 18'!G44</f>
        <v>0.20379097830027448</v>
      </c>
      <c r="D45" s="75">
        <v>3886</v>
      </c>
      <c r="E45" s="47">
        <v>0.2010034655769927</v>
      </c>
      <c r="F45" s="87">
        <f>'student info fa 16'!F44</f>
        <v>4005</v>
      </c>
      <c r="G45" s="47">
        <f>'student info fa 16'!G44</f>
        <v>0.20012992204677194</v>
      </c>
      <c r="H45" s="97">
        <f>'student info fa 15'!F44</f>
        <v>4064</v>
      </c>
      <c r="I45" s="47">
        <f>'student info fa 15'!G44</f>
        <v>0.2006616303757468</v>
      </c>
      <c r="J45" s="75">
        <f>'student info fa 14'!F44</f>
        <v>4071</v>
      </c>
      <c r="K45" s="47">
        <f>'student info fa 14'!G44</f>
        <v>0.20364163873743185</v>
      </c>
      <c r="L45" s="87">
        <f>'student info fa 13'!F44</f>
        <v>3974</v>
      </c>
      <c r="M45" s="47">
        <f>'student info fa 13'!G44</f>
        <v>0.20120500227836566</v>
      </c>
      <c r="N45" s="97">
        <f>'student info fa 12'!F44</f>
        <v>3916</v>
      </c>
      <c r="O45" s="47">
        <f>N45/(N50-N49)</f>
        <v>0.2035448827901658</v>
      </c>
      <c r="P45" s="87">
        <f>'student info fa 11'!F44</f>
        <v>3891</v>
      </c>
      <c r="Q45" s="47">
        <f>P45/(P50-P49)</f>
        <v>0.20626590330788805</v>
      </c>
      <c r="R45" s="75">
        <f>'student info fa 10'!F44</f>
        <v>3819</v>
      </c>
      <c r="S45" s="50">
        <f>R45/(R50-R49)</f>
        <v>0.20648824006488239</v>
      </c>
      <c r="T45" s="87">
        <f>'student info fa 09'!F43</f>
        <v>3648</v>
      </c>
      <c r="U45" s="50">
        <f>T45/(T50-T49)</f>
        <v>0.19940964250573959</v>
      </c>
      <c r="V45" s="68">
        <f>'student info fa 08'!F43</f>
        <v>3744</v>
      </c>
      <c r="W45" s="50">
        <f>V45/(V50-V49)</f>
        <v>0.21154932760763928</v>
      </c>
      <c r="X45" s="75">
        <f>'student info fa 07'!F43</f>
        <v>3779</v>
      </c>
      <c r="Y45" s="50">
        <f>X45/(X50-X49)</f>
        <v>0.21564711253138552</v>
      </c>
      <c r="Z45" s="87">
        <f>'student info fa 06'!F43</f>
        <v>3784</v>
      </c>
      <c r="AA45" s="50">
        <f>Z45/(Z50-Z49)</f>
        <v>0.21924792861695347</v>
      </c>
    </row>
    <row r="46" spans="1:27" x14ac:dyDescent="0.2">
      <c r="A46" s="16" t="s">
        <v>33</v>
      </c>
      <c r="B46" s="97">
        <f>'student info fa 18'!F45</f>
        <v>811</v>
      </c>
      <c r="C46" s="47">
        <f>'student info fa 18'!G45</f>
        <v>4.2001139365062924E-2</v>
      </c>
      <c r="D46" s="75">
        <v>900</v>
      </c>
      <c r="E46" s="47">
        <v>4.6552526767702891E-2</v>
      </c>
      <c r="F46" s="87">
        <f>'student info fa 16'!F45</f>
        <v>959</v>
      </c>
      <c r="G46" s="47">
        <f>'student info fa 16'!G45</f>
        <v>4.7921247251649007E-2</v>
      </c>
      <c r="H46" s="97">
        <f>'student info fa 15'!F45</f>
        <v>1020</v>
      </c>
      <c r="I46" s="47">
        <f>'student info fa 15'!G45</f>
        <v>5.0362909198637236E-2</v>
      </c>
      <c r="J46" s="75">
        <f>'student info fa 14'!F45</f>
        <v>1141</v>
      </c>
      <c r="K46" s="47">
        <f>'student info fa 14'!G45</f>
        <v>5.7075684057826023E-2</v>
      </c>
      <c r="L46" s="87">
        <f>'student info fa 13'!F45</f>
        <v>1197</v>
      </c>
      <c r="M46" s="47">
        <f>'student info fa 13'!G45</f>
        <v>6.0604526353096044E-2</v>
      </c>
      <c r="N46" s="97">
        <f>'student info fa 12'!F45</f>
        <v>1282</v>
      </c>
      <c r="O46" s="47">
        <f>N46/(N50-N49)</f>
        <v>6.6635480014553772E-2</v>
      </c>
      <c r="P46" s="87">
        <f>'student info fa 11'!F45</f>
        <v>1396</v>
      </c>
      <c r="Q46" s="47">
        <f>P46/(P50-P49)</f>
        <v>7.4003392705682777E-2</v>
      </c>
      <c r="R46" s="75">
        <f>'student info fa 10'!F45</f>
        <v>1364</v>
      </c>
      <c r="S46" s="50">
        <f>R46/(R50-R49)</f>
        <v>7.3749662070829961E-2</v>
      </c>
      <c r="T46" s="87">
        <f>'student info fa 09'!F44</f>
        <v>1360</v>
      </c>
      <c r="U46" s="50">
        <f>T46/(T50-T49)</f>
        <v>7.4341314092052038E-2</v>
      </c>
      <c r="V46" s="68">
        <f>'student info fa 08'!F44</f>
        <v>1375</v>
      </c>
      <c r="W46" s="50">
        <f>V46/(V50-V49)</f>
        <v>7.769239462086111E-2</v>
      </c>
      <c r="X46" s="75">
        <f>'student info fa 07'!F44</f>
        <v>1375</v>
      </c>
      <c r="Y46" s="50">
        <f>X46/(X50-X49)</f>
        <v>7.8463821045423418E-2</v>
      </c>
      <c r="Z46" s="87">
        <f>'student info fa 06'!F44</f>
        <v>1355</v>
      </c>
      <c r="AA46" s="50">
        <f>Z46/(Z50-Z49)</f>
        <v>7.8509763022191315E-2</v>
      </c>
    </row>
    <row r="47" spans="1:27" x14ac:dyDescent="0.2">
      <c r="A47" s="16" t="s">
        <v>34</v>
      </c>
      <c r="B47" s="97">
        <f>'student info fa 18'!F46</f>
        <v>392</v>
      </c>
      <c r="C47" s="47">
        <f>'student info fa 18'!G46</f>
        <v>2.0301413848464445E-2</v>
      </c>
      <c r="D47" s="75">
        <v>393</v>
      </c>
      <c r="E47" s="47">
        <v>2.0327936688563596E-2</v>
      </c>
      <c r="F47" s="87">
        <f>'student info fa 16'!F46</f>
        <v>451</v>
      </c>
      <c r="G47" s="47">
        <f>'student info fa 16'!G46</f>
        <v>2.253647811313212E-2</v>
      </c>
      <c r="H47" s="97">
        <f>'student info fa 15'!F46</f>
        <v>539</v>
      </c>
      <c r="I47" s="47">
        <f>'student info fa 15'!G46</f>
        <v>2.6613341233397522E-2</v>
      </c>
      <c r="J47" s="75">
        <f>'student info fa 14'!F46</f>
        <v>581</v>
      </c>
      <c r="K47" s="47">
        <f>'student info fa 14'!G46</f>
        <v>2.9063078385273371E-2</v>
      </c>
      <c r="L47" s="87">
        <f>'student info fa 13'!F46</f>
        <v>600</v>
      </c>
      <c r="M47" s="47">
        <f>'student info fa 13'!G46</f>
        <v>3.0378208698293756E-2</v>
      </c>
      <c r="N47" s="97">
        <f>'student info fa 12'!F46</f>
        <v>640</v>
      </c>
      <c r="O47" s="47">
        <f>N47/(N50-N49)</f>
        <v>3.3265762253755396E-2</v>
      </c>
      <c r="P47" s="87">
        <f>'student info fa 11'!F46</f>
        <v>668</v>
      </c>
      <c r="Q47" s="47">
        <f>P47/(P50-P49)</f>
        <v>3.5411365564037317E-2</v>
      </c>
      <c r="R47" s="75">
        <f>'student info fa 10'!F46</f>
        <v>665</v>
      </c>
      <c r="S47" s="50">
        <f>R47/(R50-R49)</f>
        <v>3.5955663692889973E-2</v>
      </c>
      <c r="T47" s="87">
        <f>'student info fa 09'!F45</f>
        <v>723</v>
      </c>
      <c r="U47" s="50">
        <f>T47/(T50-T49)</f>
        <v>3.9521154476877665E-2</v>
      </c>
      <c r="V47" s="68">
        <f>'student info fa 08'!F45</f>
        <v>703</v>
      </c>
      <c r="W47" s="50">
        <f>V47/(V50-V49)</f>
        <v>3.9722002486156628E-2</v>
      </c>
      <c r="X47" s="75">
        <f>'student info fa 07'!F45</f>
        <v>741</v>
      </c>
      <c r="Y47" s="50">
        <f>X47/(X50-X49)</f>
        <v>4.2284866468842733E-2</v>
      </c>
      <c r="Z47" s="87">
        <f>'student info fa 06'!F45</f>
        <v>756</v>
      </c>
      <c r="AA47" s="50">
        <f>Z47/(Z50-Z49)</f>
        <v>4.380323309577612E-2</v>
      </c>
    </row>
    <row r="48" spans="1:27" x14ac:dyDescent="0.2">
      <c r="A48" s="16" t="s">
        <v>35</v>
      </c>
      <c r="B48" s="97">
        <f>'student info fa 18'!F47</f>
        <v>134</v>
      </c>
      <c r="C48" s="47">
        <f>'student info fa 18'!G47</f>
        <v>6.9397690196281525E-3</v>
      </c>
      <c r="D48" s="75">
        <v>132</v>
      </c>
      <c r="E48" s="47">
        <v>6.8277039259297574E-3</v>
      </c>
      <c r="F48" s="87">
        <f>'student info fa 16'!F47</f>
        <v>138</v>
      </c>
      <c r="G48" s="47">
        <f>'student info fa 16'!G47</f>
        <v>6.8958624825104934E-3</v>
      </c>
      <c r="H48" s="97">
        <f>'student info fa 15'!F47</f>
        <v>155</v>
      </c>
      <c r="I48" s="47">
        <f>'student info fa 15'!G47</f>
        <v>7.6531871821458554E-3</v>
      </c>
      <c r="J48" s="75">
        <f>'student info fa 14'!F47</f>
        <v>164</v>
      </c>
      <c r="K48" s="47">
        <f>'student info fa 14'!G47</f>
        <v>8.203691661247561E-3</v>
      </c>
      <c r="L48" s="87">
        <f>'student info fa 13'!F47</f>
        <v>176</v>
      </c>
      <c r="M48" s="47">
        <f>'student info fa 13'!G47</f>
        <v>8.9109412181661695E-3</v>
      </c>
      <c r="N48" s="97">
        <f>'student info fa 12'!F47</f>
        <v>211</v>
      </c>
      <c r="O48" s="47">
        <f>N48/(N50-N49)</f>
        <v>1.0967305993034981E-2</v>
      </c>
      <c r="P48" s="87">
        <f>'student info fa 11'!F47</f>
        <v>245</v>
      </c>
      <c r="Q48" s="47">
        <f>P48/(P50-P49)</f>
        <v>1.2987701441899915E-2</v>
      </c>
      <c r="R48" s="75">
        <f>'student info fa 10'!F47</f>
        <v>219</v>
      </c>
      <c r="S48" s="50">
        <f>R48/(R50-R49)</f>
        <v>1.184103811841038E-2</v>
      </c>
      <c r="T48" s="87">
        <f>'student info fa 09'!F46</f>
        <v>186</v>
      </c>
      <c r="U48" s="50">
        <f>T48/(T50-T49)</f>
        <v>1.0167267956707117E-2</v>
      </c>
      <c r="V48" s="68">
        <f>'student info fa 08'!F46</f>
        <v>165</v>
      </c>
      <c r="W48" s="50">
        <f>V48/(V50-V49)</f>
        <v>9.3230873545033337E-3</v>
      </c>
      <c r="X48" s="75">
        <f>'student info fa 07'!F46</f>
        <v>146</v>
      </c>
      <c r="Y48" s="50">
        <f>X48/(X50-X49)</f>
        <v>8.331431180095869E-3</v>
      </c>
      <c r="Z48" s="87">
        <f>'student info fa 06'!F46</f>
        <v>128</v>
      </c>
      <c r="AA48" s="50">
        <f>Z48/(Z50-Z49)</f>
        <v>7.4164204183324641E-3</v>
      </c>
    </row>
    <row r="49" spans="1:27" x14ac:dyDescent="0.2">
      <c r="A49" s="19" t="s">
        <v>36</v>
      </c>
      <c r="B49" s="97"/>
      <c r="C49" s="19"/>
      <c r="D49" s="75">
        <v>0</v>
      </c>
      <c r="E49" s="19"/>
      <c r="F49" s="87">
        <f>'student info fa 16'!F48</f>
        <v>0</v>
      </c>
      <c r="G49" s="19"/>
      <c r="H49" s="97">
        <f>'student info fa 15'!F48</f>
        <v>8</v>
      </c>
      <c r="I49" s="19"/>
      <c r="J49" s="75">
        <f>'student info fa 14'!F48</f>
        <v>13</v>
      </c>
      <c r="K49" s="19"/>
      <c r="L49" s="87">
        <f>'student info fa 13'!F48</f>
        <v>9</v>
      </c>
      <c r="M49" s="19"/>
      <c r="N49" s="97">
        <f>'student info fa 12'!F48</f>
        <v>27</v>
      </c>
      <c r="O49" s="19"/>
      <c r="P49" s="87">
        <f>'student info fa 11'!F48</f>
        <v>36</v>
      </c>
      <c r="Q49" s="19"/>
      <c r="R49" s="75">
        <f>'student info fa 10'!F48</f>
        <v>69</v>
      </c>
      <c r="S49" s="19"/>
      <c r="T49" s="87">
        <f>'student info fa 09'!F47</f>
        <v>85</v>
      </c>
      <c r="U49" s="19"/>
      <c r="V49" s="68">
        <f>'student info fa 08'!F47</f>
        <v>60</v>
      </c>
      <c r="W49" s="19"/>
      <c r="X49" s="75">
        <f>'student info fa 07'!F47</f>
        <v>67</v>
      </c>
      <c r="Y49" s="19"/>
      <c r="Z49" s="87">
        <f>'student info fa 06'!F47</f>
        <v>50</v>
      </c>
      <c r="AA49" s="19"/>
    </row>
    <row r="50" spans="1:27" x14ac:dyDescent="0.2">
      <c r="A50" s="19" t="s">
        <v>29</v>
      </c>
      <c r="B50" s="97">
        <f>'student info fa 18'!F49</f>
        <v>19309</v>
      </c>
      <c r="C50" s="19"/>
      <c r="D50" s="75">
        <v>19333</v>
      </c>
      <c r="E50" s="19"/>
      <c r="F50" s="87">
        <f>'student info fa 16'!F49</f>
        <v>20012</v>
      </c>
      <c r="G50" s="19"/>
      <c r="H50" s="97">
        <f>'student info fa 15'!F49</f>
        <v>20261</v>
      </c>
      <c r="I50" s="19"/>
      <c r="J50" s="75">
        <f>'student info fa 14'!F49</f>
        <v>20004</v>
      </c>
      <c r="K50" s="19"/>
      <c r="L50" s="87">
        <f>'student info fa 13'!F49</f>
        <v>19760</v>
      </c>
      <c r="M50" s="19"/>
      <c r="N50" s="97">
        <f>'student info fa 12'!F49</f>
        <v>19266</v>
      </c>
      <c r="O50" s="19"/>
      <c r="P50" s="87">
        <f>'student info fa 11'!F49</f>
        <v>18900</v>
      </c>
      <c r="Q50" s="19"/>
      <c r="R50" s="75">
        <f>'student info fa 10'!F49</f>
        <v>18564</v>
      </c>
      <c r="S50" s="19"/>
      <c r="T50" s="87">
        <f>'student info fa 09'!F48</f>
        <v>18379</v>
      </c>
      <c r="U50" s="19"/>
      <c r="V50" s="68">
        <f>'student info fa 08'!F48</f>
        <v>17758</v>
      </c>
      <c r="W50" s="19"/>
      <c r="X50" s="75">
        <f>'student info fa 07'!F48</f>
        <v>17591</v>
      </c>
      <c r="Y50" s="19"/>
      <c r="Z50" s="87">
        <f>'student info fa 06'!F48</f>
        <v>17309</v>
      </c>
      <c r="AA50" s="19"/>
    </row>
    <row r="51" spans="1:27" x14ac:dyDescent="0.2">
      <c r="A51" s="20" t="s">
        <v>37</v>
      </c>
      <c r="B51" s="97">
        <f>'student info fa 18'!F50</f>
        <v>24</v>
      </c>
      <c r="C51" s="20"/>
      <c r="D51" s="75">
        <v>24</v>
      </c>
      <c r="E51" s="20"/>
      <c r="F51" s="87">
        <f>'student info fa 16'!F50</f>
        <v>27</v>
      </c>
      <c r="G51" s="20"/>
      <c r="H51" s="97">
        <f>'student info fa 15'!F50</f>
        <v>24</v>
      </c>
      <c r="I51" s="20"/>
      <c r="J51" s="75">
        <f>'student info fa 14'!F50</f>
        <v>24</v>
      </c>
      <c r="K51" s="20"/>
      <c r="L51" s="87">
        <f>'student info fa 13'!F50</f>
        <v>25</v>
      </c>
      <c r="M51" s="20"/>
      <c r="N51" s="98">
        <f>'student info fa 12'!F50</f>
        <v>25</v>
      </c>
      <c r="O51" s="20"/>
      <c r="P51" s="87">
        <f>'student info fa 11'!F50</f>
        <v>25</v>
      </c>
      <c r="Q51" s="20"/>
      <c r="R51" s="75">
        <f>'student info fa 10'!F50</f>
        <v>25</v>
      </c>
      <c r="S51" s="20"/>
      <c r="T51" s="87">
        <f>'student info fa 09'!F49</f>
        <v>25</v>
      </c>
      <c r="U51" s="20"/>
      <c r="V51" s="68">
        <f>'student info fa 08'!F49</f>
        <v>25</v>
      </c>
      <c r="W51" s="20"/>
      <c r="X51" s="75">
        <f>'student info fa 07'!F49</f>
        <v>25</v>
      </c>
      <c r="Y51" s="20"/>
      <c r="Z51" s="87">
        <f>'student info fa 06'!F49</f>
        <v>25</v>
      </c>
      <c r="AA51" s="20"/>
    </row>
    <row r="52" spans="1:27" x14ac:dyDescent="0.2">
      <c r="A52" s="23" t="s">
        <v>38</v>
      </c>
      <c r="B52" s="97">
        <f>'student info fa 18'!F51</f>
        <v>21</v>
      </c>
      <c r="C52" s="23"/>
      <c r="D52" s="75">
        <v>22</v>
      </c>
      <c r="E52" s="23"/>
      <c r="F52" s="87">
        <f>'student info fa 16'!F51</f>
        <v>25</v>
      </c>
      <c r="G52" s="23"/>
      <c r="H52" s="97">
        <f>'student info fa 15'!F51</f>
        <v>22</v>
      </c>
      <c r="I52" s="23"/>
      <c r="J52" s="75">
        <f>'student info fa 14'!F51</f>
        <v>22</v>
      </c>
      <c r="K52" s="23"/>
      <c r="L52" s="87">
        <f>'student info fa 13'!F51</f>
        <v>22</v>
      </c>
      <c r="M52" s="23"/>
      <c r="N52" s="98">
        <f>'student info fa 12'!F51</f>
        <v>22</v>
      </c>
      <c r="O52" s="23"/>
      <c r="P52" s="87">
        <f>'student info fa 11'!F51</f>
        <v>22</v>
      </c>
      <c r="Q52" s="23"/>
      <c r="R52" s="75">
        <f>'student info fa 10'!F51</f>
        <v>22</v>
      </c>
      <c r="S52" s="23"/>
      <c r="T52" s="87">
        <f>'student info fa 09'!F50</f>
        <v>22</v>
      </c>
      <c r="U52" s="23"/>
      <c r="V52" s="68">
        <f>'student info fa 08'!F50</f>
        <v>22</v>
      </c>
      <c r="W52" s="23"/>
      <c r="X52" s="75">
        <f>'student info fa 07'!F50</f>
        <v>22</v>
      </c>
      <c r="Y52" s="23"/>
      <c r="Z52" s="87">
        <f>'student info fa 06'!F50</f>
        <v>22</v>
      </c>
      <c r="AA52" s="23"/>
    </row>
    <row r="53" spans="1:27" x14ac:dyDescent="0.2">
      <c r="A53" s="53" t="s">
        <v>46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:27" x14ac:dyDescent="0.2">
      <c r="A54" t="s">
        <v>41</v>
      </c>
      <c r="R54" s="28"/>
      <c r="S54" s="29"/>
      <c r="T54" s="28"/>
      <c r="U54" s="29"/>
      <c r="V54" s="30"/>
      <c r="W54" s="31"/>
    </row>
    <row r="55" spans="1:27" x14ac:dyDescent="0.2">
      <c r="A55" s="102" t="s">
        <v>62</v>
      </c>
      <c r="B55" s="102"/>
      <c r="C55" s="102"/>
      <c r="D55" s="102"/>
      <c r="E55" s="102"/>
      <c r="R55" s="28"/>
      <c r="S55" s="29"/>
      <c r="T55" s="28"/>
      <c r="U55" s="29"/>
      <c r="V55" s="30"/>
      <c r="W55" s="31"/>
    </row>
  </sheetData>
  <mergeCells count="40">
    <mergeCell ref="B2:C2"/>
    <mergeCell ref="B3:C3"/>
    <mergeCell ref="B4:C4"/>
    <mergeCell ref="D2:E2"/>
    <mergeCell ref="D3:E3"/>
    <mergeCell ref="D4:E4"/>
    <mergeCell ref="R4:S4"/>
    <mergeCell ref="X2:Y2"/>
    <mergeCell ref="V3:W3"/>
    <mergeCell ref="V4:W4"/>
    <mergeCell ref="R2:S2"/>
    <mergeCell ref="R3:S3"/>
    <mergeCell ref="T4:U4"/>
    <mergeCell ref="L3:M3"/>
    <mergeCell ref="L4:M4"/>
    <mergeCell ref="F2:G2"/>
    <mergeCell ref="F3:G3"/>
    <mergeCell ref="F4:G4"/>
    <mergeCell ref="Z4:AA4"/>
    <mergeCell ref="Z2:AA2"/>
    <mergeCell ref="Z3:AA3"/>
    <mergeCell ref="T2:U2"/>
    <mergeCell ref="T3:U3"/>
    <mergeCell ref="V2:W2"/>
    <mergeCell ref="A1:AA1"/>
    <mergeCell ref="H2:I2"/>
    <mergeCell ref="H3:I3"/>
    <mergeCell ref="H4:I4"/>
    <mergeCell ref="J2:K2"/>
    <mergeCell ref="J3:K3"/>
    <mergeCell ref="J4:K4"/>
    <mergeCell ref="N2:O2"/>
    <mergeCell ref="N3:O3"/>
    <mergeCell ref="N4:O4"/>
    <mergeCell ref="P2:Q2"/>
    <mergeCell ref="P3:Q3"/>
    <mergeCell ref="P4:Q4"/>
    <mergeCell ref="X3:Y3"/>
    <mergeCell ref="X4:Y4"/>
    <mergeCell ref="L2:M2"/>
  </mergeCells>
  <phoneticPr fontId="8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54"/>
  <sheetViews>
    <sheetView zoomScale="120" zoomScaleNormal="120" workbookViewId="0">
      <selection activeCell="D3" sqref="D3:E51"/>
    </sheetView>
  </sheetViews>
  <sheetFormatPr defaultColWidth="10.28515625" defaultRowHeight="12.75" x14ac:dyDescent="0.2"/>
  <cols>
    <col min="1" max="1" width="24" customWidth="1"/>
    <col min="2" max="2" width="9.7109375" style="28" customWidth="1"/>
    <col min="3" max="3" width="9.7109375" style="29" customWidth="1"/>
    <col min="4" max="4" width="9.7109375" style="30" customWidth="1"/>
    <col min="5" max="5" width="9.7109375" style="31" customWidth="1"/>
  </cols>
  <sheetData>
    <row r="1" spans="1:7" s="1" customFormat="1" ht="18" x14ac:dyDescent="0.25">
      <c r="A1" s="148" t="s">
        <v>0</v>
      </c>
      <c r="B1" s="149"/>
      <c r="C1" s="149"/>
      <c r="D1" s="149"/>
      <c r="E1" s="149"/>
      <c r="F1" s="149"/>
      <c r="G1" s="150"/>
    </row>
    <row r="2" spans="1:7" s="2" customFormat="1" ht="18" x14ac:dyDescent="0.25">
      <c r="A2" s="143" t="s">
        <v>55</v>
      </c>
      <c r="B2" s="144"/>
      <c r="C2" s="144"/>
      <c r="D2" s="144"/>
      <c r="E2" s="144"/>
      <c r="F2" s="144"/>
      <c r="G2" s="147"/>
    </row>
    <row r="3" spans="1:7" x14ac:dyDescent="0.2">
      <c r="A3" s="3"/>
      <c r="B3" s="137" t="s">
        <v>1</v>
      </c>
      <c r="C3" s="138"/>
      <c r="D3" s="145" t="s">
        <v>2</v>
      </c>
      <c r="E3" s="146"/>
      <c r="F3" s="137" t="s">
        <v>3</v>
      </c>
      <c r="G3" s="138"/>
    </row>
    <row r="4" spans="1:7" x14ac:dyDescent="0.2">
      <c r="A4" s="6" t="s">
        <v>4</v>
      </c>
      <c r="B4" s="7">
        <v>3427</v>
      </c>
      <c r="C4" s="8"/>
      <c r="D4" s="37">
        <v>15473</v>
      </c>
      <c r="E4" s="38"/>
      <c r="F4" s="7">
        <f>B4+D4</f>
        <v>18900</v>
      </c>
      <c r="G4" s="8"/>
    </row>
    <row r="5" spans="1:7" x14ac:dyDescent="0.2">
      <c r="A5" s="6" t="s">
        <v>5</v>
      </c>
      <c r="B5" s="7">
        <f>20951+1800</f>
        <v>22751</v>
      </c>
      <c r="C5" s="8"/>
      <c r="D5" s="37">
        <v>190713</v>
      </c>
      <c r="E5" s="38"/>
      <c r="F5" s="7">
        <f>B5+D5</f>
        <v>213464</v>
      </c>
      <c r="G5" s="8"/>
    </row>
    <row r="6" spans="1:7" x14ac:dyDescent="0.2">
      <c r="A6" s="9"/>
      <c r="B6" s="10"/>
      <c r="C6" s="11"/>
      <c r="D6" s="39"/>
      <c r="E6" s="38"/>
      <c r="F6" s="7"/>
      <c r="G6" s="8"/>
    </row>
    <row r="7" spans="1:7" x14ac:dyDescent="0.2">
      <c r="A7" s="12" t="s">
        <v>6</v>
      </c>
      <c r="B7" s="33">
        <f>959.58+25</f>
        <v>984.58</v>
      </c>
      <c r="C7" s="8"/>
      <c r="D7" s="40">
        <v>6326.77</v>
      </c>
      <c r="E7" s="38"/>
      <c r="F7" s="33">
        <f>B7+D7</f>
        <v>7311.35</v>
      </c>
      <c r="G7" s="8"/>
    </row>
    <row r="8" spans="1:7" x14ac:dyDescent="0.2">
      <c r="A8" s="3"/>
      <c r="B8" s="10"/>
      <c r="C8" s="11"/>
      <c r="D8" s="39"/>
      <c r="E8" s="38"/>
      <c r="F8" s="7"/>
      <c r="G8" s="8"/>
    </row>
    <row r="9" spans="1:7" s="15" customFormat="1" x14ac:dyDescent="0.2">
      <c r="A9" s="12" t="s">
        <v>7</v>
      </c>
      <c r="B9" s="4"/>
      <c r="C9" s="5"/>
      <c r="D9" s="35"/>
      <c r="E9" s="38"/>
      <c r="F9" s="13"/>
      <c r="G9" s="14"/>
    </row>
    <row r="10" spans="1:7" x14ac:dyDescent="0.2">
      <c r="A10" s="16" t="s">
        <v>8</v>
      </c>
      <c r="B10" s="7">
        <v>2239</v>
      </c>
      <c r="C10" s="8">
        <f>B10/B4</f>
        <v>0.65334111467756051</v>
      </c>
      <c r="D10" s="37">
        <v>9332</v>
      </c>
      <c r="E10" s="38">
        <f>D10/D4</f>
        <v>0.60311510372907651</v>
      </c>
      <c r="F10" s="7">
        <f>B10+D10</f>
        <v>11571</v>
      </c>
      <c r="G10" s="8">
        <f>F10/F4</f>
        <v>0.61222222222222222</v>
      </c>
    </row>
    <row r="11" spans="1:7" x14ac:dyDescent="0.2">
      <c r="A11" s="16" t="s">
        <v>9</v>
      </c>
      <c r="B11" s="7">
        <v>1188</v>
      </c>
      <c r="C11" s="8">
        <f>B11/B4</f>
        <v>0.34665888532243944</v>
      </c>
      <c r="D11" s="37">
        <v>6141</v>
      </c>
      <c r="E11" s="38">
        <f>D11/D4</f>
        <v>0.39688489627092355</v>
      </c>
      <c r="F11" s="7">
        <f>B11+D11</f>
        <v>7329</v>
      </c>
      <c r="G11" s="8">
        <f>F11/F4</f>
        <v>0.38777777777777778</v>
      </c>
    </row>
    <row r="12" spans="1:7" ht="12.75" hidden="1" customHeight="1" x14ac:dyDescent="0.2">
      <c r="A12" s="16" t="s">
        <v>17</v>
      </c>
      <c r="B12" s="7">
        <v>0</v>
      </c>
      <c r="C12" s="8">
        <f>B12/B4</f>
        <v>0</v>
      </c>
      <c r="D12" s="37">
        <v>0</v>
      </c>
      <c r="E12" s="38">
        <f>D12/D4</f>
        <v>0</v>
      </c>
      <c r="F12" s="7">
        <f>B12+D12</f>
        <v>0</v>
      </c>
      <c r="G12" s="8">
        <f>F12/F4</f>
        <v>0</v>
      </c>
    </row>
    <row r="13" spans="1:7" x14ac:dyDescent="0.2">
      <c r="A13" s="3"/>
      <c r="B13" s="117"/>
      <c r="C13" s="32"/>
      <c r="D13" s="41"/>
      <c r="E13" s="42"/>
      <c r="F13" s="17"/>
      <c r="G13" s="14"/>
    </row>
    <row r="14" spans="1:7" s="15" customFormat="1" x14ac:dyDescent="0.2">
      <c r="A14" s="12" t="s">
        <v>10</v>
      </c>
      <c r="B14" s="16"/>
      <c r="C14" s="14"/>
      <c r="D14" s="43"/>
      <c r="E14" s="38"/>
      <c r="F14" s="13"/>
      <c r="G14" s="14"/>
    </row>
    <row r="15" spans="1:7" x14ac:dyDescent="0.2">
      <c r="A15" s="16" t="s">
        <v>51</v>
      </c>
      <c r="B15" s="45">
        <v>2518</v>
      </c>
      <c r="C15" s="8">
        <f>B15/(B23-B22)</f>
        <v>0.78638351030605869</v>
      </c>
      <c r="D15" s="37">
        <v>11794</v>
      </c>
      <c r="E15" s="38">
        <f>D15/(D23-D22)</f>
        <v>0.80769757567456513</v>
      </c>
      <c r="F15" s="7">
        <f t="shared" ref="F15:F22" si="0">B15+D15</f>
        <v>14312</v>
      </c>
      <c r="G15" s="8">
        <f>F15/(F23-F22)</f>
        <v>0.80386430015726806</v>
      </c>
    </row>
    <row r="16" spans="1:7" x14ac:dyDescent="0.2">
      <c r="A16" s="16" t="s">
        <v>12</v>
      </c>
      <c r="B16" s="45">
        <v>229</v>
      </c>
      <c r="C16" s="8">
        <f>B16/(B23-B22)</f>
        <v>7.1517801374141168E-2</v>
      </c>
      <c r="D16" s="37">
        <v>1485</v>
      </c>
      <c r="E16" s="38">
        <f>D16/(D23-D22)</f>
        <v>0.10169839747979728</v>
      </c>
      <c r="F16" s="7">
        <f t="shared" si="0"/>
        <v>1714</v>
      </c>
      <c r="G16" s="8">
        <f>F16/(F23-F22)</f>
        <v>9.6270501011008758E-2</v>
      </c>
    </row>
    <row r="17" spans="1:7" x14ac:dyDescent="0.2">
      <c r="A17" s="16" t="s">
        <v>13</v>
      </c>
      <c r="B17" s="7">
        <v>154</v>
      </c>
      <c r="C17" s="8">
        <f>B17/(B23-B22)</f>
        <v>4.8094940662086194E-2</v>
      </c>
      <c r="D17" s="37">
        <v>659</v>
      </c>
      <c r="E17" s="38">
        <f>D17/(D23-D22)</f>
        <v>4.5130803999452129E-2</v>
      </c>
      <c r="F17" s="7">
        <f t="shared" si="0"/>
        <v>813</v>
      </c>
      <c r="G17" s="8">
        <f>F17/(F23-F22)</f>
        <v>4.5663895753763201E-2</v>
      </c>
    </row>
    <row r="18" spans="1:7" x14ac:dyDescent="0.2">
      <c r="A18" s="16" t="s">
        <v>14</v>
      </c>
      <c r="B18" s="7">
        <f>58+2</f>
        <v>60</v>
      </c>
      <c r="C18" s="8">
        <f>B18/(B23-B22)</f>
        <v>1.8738288569643973E-2</v>
      </c>
      <c r="D18" s="37">
        <v>381</v>
      </c>
      <c r="E18" s="38">
        <f>D18/(D23-D22)</f>
        <v>2.6092316121079304E-2</v>
      </c>
      <c r="F18" s="7">
        <f t="shared" si="0"/>
        <v>441</v>
      </c>
      <c r="G18" s="8">
        <f>F18/(F23-F22)</f>
        <v>2.476971467086048E-2</v>
      </c>
    </row>
    <row r="19" spans="1:7" x14ac:dyDescent="0.2">
      <c r="A19" s="16" t="s">
        <v>15</v>
      </c>
      <c r="B19" s="7">
        <v>20</v>
      </c>
      <c r="C19" s="8">
        <f>B19/(B23-B22)</f>
        <v>6.2460961898813238E-3</v>
      </c>
      <c r="D19" s="37">
        <v>117</v>
      </c>
      <c r="E19" s="38">
        <f>D19/(D23-D22)</f>
        <v>8.0126010135597864E-3</v>
      </c>
      <c r="F19" s="7">
        <f t="shared" si="0"/>
        <v>137</v>
      </c>
      <c r="G19" s="8">
        <f>F19/(F23-F22)</f>
        <v>7.694900022466861E-3</v>
      </c>
    </row>
    <row r="20" spans="1:7" x14ac:dyDescent="0.2">
      <c r="A20" s="16" t="s">
        <v>54</v>
      </c>
      <c r="B20" s="7">
        <f>0+1</f>
        <v>1</v>
      </c>
      <c r="C20" s="8">
        <f>B20/(B23-B22)</f>
        <v>3.1230480949406619E-4</v>
      </c>
      <c r="D20" s="37">
        <v>22</v>
      </c>
      <c r="E20" s="38">
        <f>D20/(D23-D22)</f>
        <v>1.5066429256266264E-3</v>
      </c>
      <c r="F20" s="7">
        <f>B20+D20</f>
        <v>23</v>
      </c>
      <c r="G20" s="8">
        <f>F20/(F23-F22)</f>
        <v>1.2918445293192541E-3</v>
      </c>
    </row>
    <row r="21" spans="1:7" x14ac:dyDescent="0.2">
      <c r="A21" s="16" t="s">
        <v>16</v>
      </c>
      <c r="B21" s="7">
        <v>220</v>
      </c>
      <c r="C21" s="8">
        <f>B21/(B23-B22)</f>
        <v>6.8707058088694567E-2</v>
      </c>
      <c r="D21" s="37">
        <v>144</v>
      </c>
      <c r="E21" s="38">
        <f>D21/(D23-D22)</f>
        <v>9.8616627859197375E-3</v>
      </c>
      <c r="F21" s="7">
        <f t="shared" si="0"/>
        <v>364</v>
      </c>
      <c r="G21" s="8">
        <f>F21/(F23-F22)</f>
        <v>2.0444843855313411E-2</v>
      </c>
    </row>
    <row r="22" spans="1:7" x14ac:dyDescent="0.2">
      <c r="A22" s="16" t="s">
        <v>17</v>
      </c>
      <c r="B22" s="7">
        <v>225</v>
      </c>
      <c r="C22" s="8"/>
      <c r="D22" s="37">
        <v>871</v>
      </c>
      <c r="E22" s="38"/>
      <c r="F22" s="7">
        <f t="shared" si="0"/>
        <v>1096</v>
      </c>
      <c r="G22" s="8"/>
    </row>
    <row r="23" spans="1:7" x14ac:dyDescent="0.2">
      <c r="A23" s="16" t="s">
        <v>18</v>
      </c>
      <c r="B23" s="7">
        <f>SUM(B15:B22)</f>
        <v>3427</v>
      </c>
      <c r="C23" s="8"/>
      <c r="D23" s="37">
        <f>SUM(D15:D22)</f>
        <v>15473</v>
      </c>
      <c r="E23" s="38"/>
      <c r="F23" s="7">
        <f>SUM(F15:F22)</f>
        <v>18900</v>
      </c>
      <c r="G23" s="8"/>
    </row>
    <row r="24" spans="1:7" x14ac:dyDescent="0.2">
      <c r="A24" s="3"/>
      <c r="B24" s="4"/>
      <c r="C24" s="5"/>
      <c r="D24" s="35"/>
      <c r="E24" s="36"/>
      <c r="F24" s="13"/>
      <c r="G24" s="14"/>
    </row>
    <row r="25" spans="1:7" x14ac:dyDescent="0.2">
      <c r="A25" s="12" t="s">
        <v>19</v>
      </c>
      <c r="B25" s="7">
        <f>1338+50</f>
        <v>1388</v>
      </c>
      <c r="C25" s="8">
        <f>B25/B4</f>
        <v>0.40501896702655382</v>
      </c>
      <c r="D25" s="37">
        <v>11673</v>
      </c>
      <c r="E25" s="38">
        <f>D25/D4</f>
        <v>0.75441090932592259</v>
      </c>
      <c r="F25" s="7">
        <f>B25+D25</f>
        <v>13061</v>
      </c>
      <c r="G25" s="8">
        <f>F25/F4</f>
        <v>0.69105820105820104</v>
      </c>
    </row>
    <row r="26" spans="1:7" x14ac:dyDescent="0.2">
      <c r="A26" s="12" t="s">
        <v>20</v>
      </c>
      <c r="B26" s="7">
        <v>2039</v>
      </c>
      <c r="C26" s="8">
        <f>B26/B4</f>
        <v>0.59498103297344618</v>
      </c>
      <c r="D26" s="37">
        <v>3800</v>
      </c>
      <c r="E26" s="38">
        <f>D26/D4</f>
        <v>0.24558909067407741</v>
      </c>
      <c r="F26" s="7">
        <f>B26+D26</f>
        <v>5839</v>
      </c>
      <c r="G26" s="8">
        <f>F26/F4</f>
        <v>0.30894179894179896</v>
      </c>
    </row>
    <row r="27" spans="1:7" x14ac:dyDescent="0.2">
      <c r="A27" s="3"/>
      <c r="B27" s="4"/>
      <c r="C27" s="8"/>
      <c r="D27" s="37"/>
      <c r="E27" s="38"/>
      <c r="F27" s="7"/>
      <c r="G27" s="8"/>
    </row>
    <row r="28" spans="1:7" s="15" customFormat="1" x14ac:dyDescent="0.2">
      <c r="A28" s="12" t="s">
        <v>21</v>
      </c>
      <c r="B28" s="13"/>
      <c r="C28" s="8"/>
      <c r="D28" s="37"/>
      <c r="E28" s="38"/>
      <c r="F28" s="13"/>
      <c r="G28" s="8"/>
    </row>
    <row r="29" spans="1:7" x14ac:dyDescent="0.2">
      <c r="A29" s="16" t="s">
        <v>22</v>
      </c>
      <c r="B29" s="7">
        <v>1548</v>
      </c>
      <c r="C29" s="8">
        <f>B29/B4</f>
        <v>0.45170703238984533</v>
      </c>
      <c r="D29" s="37">
        <v>7134</v>
      </c>
      <c r="E29" s="38">
        <f>D29/D4</f>
        <v>0.46106120338654433</v>
      </c>
      <c r="F29" s="17">
        <f t="shared" ref="F29:F37" si="1">B29+D29</f>
        <v>8682</v>
      </c>
      <c r="G29" s="8">
        <f>F29/F4</f>
        <v>0.45936507936507937</v>
      </c>
    </row>
    <row r="30" spans="1:7" x14ac:dyDescent="0.2">
      <c r="A30" s="16" t="s">
        <v>23</v>
      </c>
      <c r="B30" s="7">
        <v>835</v>
      </c>
      <c r="C30" s="8">
        <f>B30/B4</f>
        <v>0.24365334111467757</v>
      </c>
      <c r="D30" s="37">
        <v>5152</v>
      </c>
      <c r="E30" s="38">
        <f>D30/D4</f>
        <v>0.33296710398759127</v>
      </c>
      <c r="F30" s="17">
        <f t="shared" si="1"/>
        <v>5987</v>
      </c>
      <c r="G30" s="8">
        <f>F30/F4</f>
        <v>0.31677248677248676</v>
      </c>
    </row>
    <row r="31" spans="1:7" x14ac:dyDescent="0.2">
      <c r="A31" s="16" t="s">
        <v>24</v>
      </c>
      <c r="B31" s="7">
        <v>270</v>
      </c>
      <c r="C31" s="8">
        <f>B31/B4</f>
        <v>7.8786110300554421E-2</v>
      </c>
      <c r="D31" s="37">
        <v>1069</v>
      </c>
      <c r="E31" s="38">
        <f>D31/D4</f>
        <v>6.9088088929102301E-2</v>
      </c>
      <c r="F31" s="17">
        <f t="shared" si="1"/>
        <v>1339</v>
      </c>
      <c r="G31" s="8">
        <f>F31/F4</f>
        <v>7.0846560846560852E-2</v>
      </c>
    </row>
    <row r="32" spans="1:7" x14ac:dyDescent="0.2">
      <c r="A32" s="18" t="s">
        <v>25</v>
      </c>
      <c r="B32" s="7">
        <v>216</v>
      </c>
      <c r="C32" s="8">
        <f>B32/B4</f>
        <v>6.3028888240443531E-2</v>
      </c>
      <c r="D32" s="37">
        <v>908</v>
      </c>
      <c r="E32" s="38">
        <f>D32/D4</f>
        <v>5.8682866929490082E-2</v>
      </c>
      <c r="F32" s="17">
        <f t="shared" si="1"/>
        <v>1124</v>
      </c>
      <c r="G32" s="8">
        <f>F32/F4</f>
        <v>5.9470899470899473E-2</v>
      </c>
    </row>
    <row r="33" spans="1:7" x14ac:dyDescent="0.2">
      <c r="A33" s="16" t="s">
        <v>26</v>
      </c>
      <c r="B33" s="7">
        <v>258</v>
      </c>
      <c r="C33" s="8">
        <f>B33/B4</f>
        <v>7.5284505398307555E-2</v>
      </c>
      <c r="D33" s="37">
        <v>892</v>
      </c>
      <c r="E33" s="38">
        <f>D33/D4</f>
        <v>5.7648807600336069E-2</v>
      </c>
      <c r="F33" s="17">
        <f t="shared" si="1"/>
        <v>1150</v>
      </c>
      <c r="G33" s="8">
        <f>F33/F4</f>
        <v>6.0846560846560843E-2</v>
      </c>
    </row>
    <row r="34" spans="1:7" x14ac:dyDescent="0.2">
      <c r="A34" s="16" t="s">
        <v>44</v>
      </c>
      <c r="B34" s="7">
        <v>1</v>
      </c>
      <c r="C34" s="8">
        <f>B34/B4</f>
        <v>2.9180040852057191E-4</v>
      </c>
      <c r="D34" s="37">
        <v>11</v>
      </c>
      <c r="E34" s="38">
        <f>D34/D4</f>
        <v>7.1091578879338207E-4</v>
      </c>
      <c r="F34" s="17">
        <f t="shared" si="1"/>
        <v>12</v>
      </c>
      <c r="G34" s="8">
        <f>F34/F4</f>
        <v>6.3492063492063492E-4</v>
      </c>
    </row>
    <row r="35" spans="1:7" x14ac:dyDescent="0.2">
      <c r="A35" s="16" t="s">
        <v>40</v>
      </c>
      <c r="B35" s="7">
        <f>SUM(B29:B34)</f>
        <v>3128</v>
      </c>
      <c r="C35" s="8">
        <f>B35/B4</f>
        <v>0.91275167785234901</v>
      </c>
      <c r="D35" s="37">
        <f>SUM(D29:D34)</f>
        <v>15166</v>
      </c>
      <c r="E35" s="38">
        <f>D35/D4</f>
        <v>0.98015898662185741</v>
      </c>
      <c r="F35" s="17">
        <f t="shared" si="1"/>
        <v>18294</v>
      </c>
      <c r="G35" s="8">
        <f>F35/F4</f>
        <v>0.96793650793650798</v>
      </c>
    </row>
    <row r="36" spans="1:7" x14ac:dyDescent="0.2">
      <c r="A36" s="16" t="s">
        <v>27</v>
      </c>
      <c r="B36" s="7">
        <v>74</v>
      </c>
      <c r="C36" s="8">
        <f>B36/B4</f>
        <v>2.1593230230522321E-2</v>
      </c>
      <c r="D36" s="37">
        <v>157</v>
      </c>
      <c r="E36" s="38">
        <f>D36/D4</f>
        <v>1.0146707167323726E-2</v>
      </c>
      <c r="F36" s="17">
        <f t="shared" si="1"/>
        <v>231</v>
      </c>
      <c r="G36" s="8">
        <f>F36/F4</f>
        <v>1.2222222222222223E-2</v>
      </c>
    </row>
    <row r="37" spans="1:7" x14ac:dyDescent="0.2">
      <c r="A37" s="16" t="s">
        <v>28</v>
      </c>
      <c r="B37" s="7">
        <v>225</v>
      </c>
      <c r="C37" s="8">
        <f>B37/B4</f>
        <v>6.5655091917128677E-2</v>
      </c>
      <c r="D37" s="37">
        <v>150</v>
      </c>
      <c r="E37" s="38">
        <f>D37/D4</f>
        <v>9.6943062108188465E-3</v>
      </c>
      <c r="F37" s="17">
        <f t="shared" si="1"/>
        <v>375</v>
      </c>
      <c r="G37" s="8">
        <f>F37/F4</f>
        <v>1.984126984126984E-2</v>
      </c>
    </row>
    <row r="38" spans="1:7" x14ac:dyDescent="0.2">
      <c r="A38" s="16" t="s">
        <v>29</v>
      </c>
      <c r="B38" s="7">
        <f>SUM(B35:B37)</f>
        <v>3427</v>
      </c>
      <c r="C38" s="8"/>
      <c r="D38" s="37">
        <f>SUM(D35:D37)</f>
        <v>15473</v>
      </c>
      <c r="E38" s="38"/>
      <c r="F38" s="17">
        <f>SUM(F35:F37)</f>
        <v>18900</v>
      </c>
      <c r="G38" s="8"/>
    </row>
    <row r="39" spans="1:7" x14ac:dyDescent="0.2">
      <c r="A39" s="3"/>
      <c r="B39" s="4"/>
      <c r="C39" s="8"/>
      <c r="D39" s="35"/>
      <c r="E39" s="38"/>
      <c r="F39" s="13"/>
      <c r="G39" s="8"/>
    </row>
    <row r="40" spans="1:7" s="15" customFormat="1" x14ac:dyDescent="0.2">
      <c r="A40" s="12" t="s">
        <v>43</v>
      </c>
      <c r="B40" s="13"/>
      <c r="C40" s="8"/>
      <c r="D40" s="37"/>
      <c r="E40" s="38"/>
      <c r="F40" s="13"/>
      <c r="G40" s="8"/>
    </row>
    <row r="41" spans="1:7" x14ac:dyDescent="0.2">
      <c r="A41" s="16" t="s">
        <v>42</v>
      </c>
      <c r="B41" s="7">
        <v>0</v>
      </c>
      <c r="C41" s="8"/>
      <c r="D41" s="37">
        <v>14</v>
      </c>
      <c r="E41" s="38">
        <f>D41/(D49-D48)</f>
        <v>9.0585571012617272E-4</v>
      </c>
      <c r="F41" s="7">
        <f t="shared" ref="F41:F48" si="2">B41+D41</f>
        <v>14</v>
      </c>
      <c r="G41" s="8">
        <f>F41/(F49-F48)</f>
        <v>7.421543681085666E-4</v>
      </c>
    </row>
    <row r="42" spans="1:7" x14ac:dyDescent="0.2">
      <c r="A42" s="16" t="s">
        <v>30</v>
      </c>
      <c r="B42" s="7">
        <v>132</v>
      </c>
      <c r="C42" s="8">
        <f>B42/(B49-B48)</f>
        <v>3.8721032560868292E-2</v>
      </c>
      <c r="D42" s="37">
        <v>10216</v>
      </c>
      <c r="E42" s="38">
        <f>D42/(D49-D48)</f>
        <v>0.66101585247492722</v>
      </c>
      <c r="F42" s="7">
        <f t="shared" si="2"/>
        <v>10348</v>
      </c>
      <c r="G42" s="8">
        <f>F42/(F49-F48)</f>
        <v>0.54855810008481765</v>
      </c>
    </row>
    <row r="43" spans="1:7" x14ac:dyDescent="0.2">
      <c r="A43" s="16" t="s">
        <v>31</v>
      </c>
      <c r="B43" s="7">
        <v>406</v>
      </c>
      <c r="C43" s="8">
        <f>B43/(B49-B48)</f>
        <v>0.11909650924024641</v>
      </c>
      <c r="D43" s="37">
        <v>1896</v>
      </c>
      <c r="E43" s="38">
        <f>D43/(D49-D48)</f>
        <v>0.12267874474280169</v>
      </c>
      <c r="F43" s="7">
        <f t="shared" si="2"/>
        <v>2302</v>
      </c>
      <c r="G43" s="8">
        <f>F43/(F49-F48)</f>
        <v>0.12203138252756573</v>
      </c>
    </row>
    <row r="44" spans="1:7" x14ac:dyDescent="0.2">
      <c r="A44" s="16" t="s">
        <v>32</v>
      </c>
      <c r="B44" s="7">
        <v>1617</v>
      </c>
      <c r="C44" s="8">
        <f>B44/(B49-B48)</f>
        <v>0.47433264887063653</v>
      </c>
      <c r="D44" s="37">
        <v>2274</v>
      </c>
      <c r="E44" s="38">
        <f>D44/(D49-D48)</f>
        <v>0.14713684891620835</v>
      </c>
      <c r="F44" s="7">
        <f t="shared" si="2"/>
        <v>3891</v>
      </c>
      <c r="G44" s="8">
        <f>F44/(F49-F48)</f>
        <v>0.20626590330788805</v>
      </c>
    </row>
    <row r="45" spans="1:7" x14ac:dyDescent="0.2">
      <c r="A45" s="16" t="s">
        <v>33</v>
      </c>
      <c r="B45" s="7">
        <v>732</v>
      </c>
      <c r="C45" s="8">
        <f>B45/(B49-B48)</f>
        <v>0.21472572601936052</v>
      </c>
      <c r="D45" s="37">
        <v>664</v>
      </c>
      <c r="E45" s="38">
        <f>D45/(D49-D48)</f>
        <v>4.2963442251698479E-2</v>
      </c>
      <c r="F45" s="7">
        <f t="shared" si="2"/>
        <v>1396</v>
      </c>
      <c r="G45" s="8">
        <f>F45/(F49-F48)</f>
        <v>7.4003392705682777E-2</v>
      </c>
    </row>
    <row r="46" spans="1:7" x14ac:dyDescent="0.2">
      <c r="A46" s="16" t="s">
        <v>34</v>
      </c>
      <c r="B46" s="7">
        <v>390</v>
      </c>
      <c r="C46" s="8">
        <f>B46/(B49-B48)</f>
        <v>0.11440305074801994</v>
      </c>
      <c r="D46" s="37">
        <v>278</v>
      </c>
      <c r="E46" s="38">
        <f>D46/(D49-D48)</f>
        <v>1.7987706243934001E-2</v>
      </c>
      <c r="F46" s="7">
        <f t="shared" si="2"/>
        <v>668</v>
      </c>
      <c r="G46" s="8">
        <f>F46/(F49-F48)</f>
        <v>3.5411365564037317E-2</v>
      </c>
    </row>
    <row r="47" spans="1:7" x14ac:dyDescent="0.2">
      <c r="A47" s="16" t="s">
        <v>35</v>
      </c>
      <c r="B47" s="7">
        <v>132</v>
      </c>
      <c r="C47" s="8">
        <f>B47/(B49-B48)</f>
        <v>3.8721032560868292E-2</v>
      </c>
      <c r="D47" s="37">
        <v>113</v>
      </c>
      <c r="E47" s="38">
        <f>D47/(D49-D48)</f>
        <v>7.3115496603041088E-3</v>
      </c>
      <c r="F47" s="7">
        <f t="shared" si="2"/>
        <v>245</v>
      </c>
      <c r="G47" s="8">
        <f>F47/(F49-F48)</f>
        <v>1.2987701441899915E-2</v>
      </c>
    </row>
    <row r="48" spans="1:7" x14ac:dyDescent="0.2">
      <c r="A48" s="19" t="s">
        <v>36</v>
      </c>
      <c r="B48" s="7">
        <v>18</v>
      </c>
      <c r="C48" s="8"/>
      <c r="D48" s="37">
        <v>18</v>
      </c>
      <c r="E48" s="38"/>
      <c r="F48" s="7">
        <f t="shared" si="2"/>
        <v>36</v>
      </c>
      <c r="G48" s="8"/>
    </row>
    <row r="49" spans="1:7" x14ac:dyDescent="0.2">
      <c r="A49" s="19" t="s">
        <v>29</v>
      </c>
      <c r="B49" s="7">
        <f>SUM(B41:B48)</f>
        <v>3427</v>
      </c>
      <c r="C49" s="8"/>
      <c r="D49" s="37">
        <f>SUM(D41:D48)</f>
        <v>15473</v>
      </c>
      <c r="E49" s="38"/>
      <c r="F49" s="7">
        <f>SUM(F41:F48)</f>
        <v>18900</v>
      </c>
      <c r="G49" s="8"/>
    </row>
    <row r="50" spans="1:7" s="22" customFormat="1" x14ac:dyDescent="0.2">
      <c r="A50" s="20" t="s">
        <v>37</v>
      </c>
      <c r="B50" s="34">
        <v>33.58</v>
      </c>
      <c r="C50" s="34"/>
      <c r="D50" s="44">
        <v>23</v>
      </c>
      <c r="E50" s="38"/>
      <c r="F50" s="34">
        <v>25</v>
      </c>
      <c r="G50" s="21"/>
    </row>
    <row r="51" spans="1:7" s="24" customFormat="1" x14ac:dyDescent="0.2">
      <c r="A51" s="23" t="s">
        <v>38</v>
      </c>
      <c r="B51" s="34">
        <v>30</v>
      </c>
      <c r="C51" s="34"/>
      <c r="D51" s="44">
        <v>21</v>
      </c>
      <c r="E51" s="44"/>
      <c r="F51" s="34">
        <v>22</v>
      </c>
      <c r="G51" s="21"/>
    </row>
    <row r="52" spans="1:7" x14ac:dyDescent="0.2">
      <c r="A52" s="94" t="s">
        <v>53</v>
      </c>
      <c r="B52" s="54"/>
      <c r="C52" s="54"/>
      <c r="D52" s="54"/>
      <c r="E52" s="54"/>
      <c r="F52" s="54"/>
      <c r="G52" s="54"/>
    </row>
    <row r="53" spans="1:7" x14ac:dyDescent="0.2">
      <c r="A53" t="s">
        <v>41</v>
      </c>
    </row>
    <row r="54" spans="1:7" x14ac:dyDescent="0.2">
      <c r="A54" s="116" t="s">
        <v>63</v>
      </c>
    </row>
  </sheetData>
  <mergeCells count="5">
    <mergeCell ref="A1:G1"/>
    <mergeCell ref="A2:G2"/>
    <mergeCell ref="B3:C3"/>
    <mergeCell ref="D3:E3"/>
    <mergeCell ref="F3:G3"/>
  </mergeCells>
  <pageMargins left="0.75" right="0.75" top="0.5" bottom="0.5" header="0.5" footer="0.5"/>
  <pageSetup orientation="portrait" r:id="rId1"/>
  <headerFooter alignWithMargins="0">
    <oddFooter>&amp;LD:\OU DATA BOOK\Student Profile\Student Information.xls</oddFooter>
  </headerFooter>
  <rowBreaks count="1" manualBreakCount="1">
    <brk id="5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G54"/>
  <sheetViews>
    <sheetView zoomScale="120" zoomScaleNormal="120" workbookViewId="0">
      <selection activeCell="D3" sqref="D3:E51"/>
    </sheetView>
  </sheetViews>
  <sheetFormatPr defaultColWidth="10.28515625" defaultRowHeight="12.75" x14ac:dyDescent="0.2"/>
  <cols>
    <col min="1" max="1" width="24" customWidth="1"/>
    <col min="2" max="2" width="9.7109375" style="28" customWidth="1"/>
    <col min="3" max="3" width="9.7109375" style="29" customWidth="1"/>
    <col min="4" max="4" width="9.7109375" style="30" customWidth="1"/>
    <col min="5" max="5" width="9.7109375" style="31" customWidth="1"/>
  </cols>
  <sheetData>
    <row r="1" spans="1:7" s="1" customFormat="1" ht="18" x14ac:dyDescent="0.25">
      <c r="A1" s="148" t="s">
        <v>0</v>
      </c>
      <c r="B1" s="149"/>
      <c r="C1" s="149"/>
      <c r="D1" s="149"/>
      <c r="E1" s="149"/>
      <c r="F1" s="149"/>
      <c r="G1" s="150"/>
    </row>
    <row r="2" spans="1:7" s="2" customFormat="1" ht="18" x14ac:dyDescent="0.25">
      <c r="A2" s="143" t="s">
        <v>52</v>
      </c>
      <c r="B2" s="144"/>
      <c r="C2" s="144"/>
      <c r="D2" s="144"/>
      <c r="E2" s="144"/>
      <c r="F2" s="144"/>
      <c r="G2" s="147"/>
    </row>
    <row r="3" spans="1:7" x14ac:dyDescent="0.2">
      <c r="A3" s="3"/>
      <c r="B3" s="137" t="s">
        <v>1</v>
      </c>
      <c r="C3" s="138"/>
      <c r="D3" s="145" t="s">
        <v>2</v>
      </c>
      <c r="E3" s="146"/>
      <c r="F3" s="137" t="s">
        <v>3</v>
      </c>
      <c r="G3" s="138"/>
    </row>
    <row r="4" spans="1:7" x14ac:dyDescent="0.2">
      <c r="A4" s="6" t="s">
        <v>4</v>
      </c>
      <c r="B4" s="7">
        <v>3414</v>
      </c>
      <c r="C4" s="8"/>
      <c r="D4" s="37">
        <v>15150</v>
      </c>
      <c r="E4" s="38"/>
      <c r="F4" s="7">
        <f>B4+D4</f>
        <v>18564</v>
      </c>
      <c r="G4" s="8"/>
    </row>
    <row r="5" spans="1:7" x14ac:dyDescent="0.2">
      <c r="A5" s="6" t="s">
        <v>5</v>
      </c>
      <c r="B5" s="7">
        <v>21073</v>
      </c>
      <c r="C5" s="8"/>
      <c r="D5" s="37">
        <v>186426</v>
      </c>
      <c r="E5" s="38"/>
      <c r="F5" s="7">
        <f>B5+D5</f>
        <v>207499</v>
      </c>
      <c r="G5" s="8"/>
    </row>
    <row r="6" spans="1:7" x14ac:dyDescent="0.2">
      <c r="A6" s="9"/>
      <c r="B6" s="10"/>
      <c r="C6" s="11"/>
      <c r="D6" s="39"/>
      <c r="E6" s="38"/>
      <c r="F6" s="7"/>
      <c r="G6" s="8"/>
    </row>
    <row r="7" spans="1:7" x14ac:dyDescent="0.2">
      <c r="A7" s="12" t="s">
        <v>6</v>
      </c>
      <c r="B7" s="33">
        <v>968.42</v>
      </c>
      <c r="C7" s="8"/>
      <c r="D7" s="40">
        <v>6194.53</v>
      </c>
      <c r="E7" s="38"/>
      <c r="F7" s="33">
        <f>B7+D7</f>
        <v>7162.95</v>
      </c>
      <c r="G7" s="8"/>
    </row>
    <row r="8" spans="1:7" x14ac:dyDescent="0.2">
      <c r="A8" s="3"/>
      <c r="B8" s="10"/>
      <c r="C8" s="11"/>
      <c r="D8" s="39"/>
      <c r="E8" s="38"/>
      <c r="F8" s="7"/>
      <c r="G8" s="8"/>
    </row>
    <row r="9" spans="1:7" s="15" customFormat="1" x14ac:dyDescent="0.2">
      <c r="A9" s="12" t="s">
        <v>7</v>
      </c>
      <c r="B9" s="4"/>
      <c r="C9" s="5"/>
      <c r="D9" s="35"/>
      <c r="E9" s="38"/>
      <c r="F9" s="13"/>
      <c r="G9" s="14"/>
    </row>
    <row r="10" spans="1:7" x14ac:dyDescent="0.2">
      <c r="A10" s="16" t="s">
        <v>8</v>
      </c>
      <c r="B10" s="7">
        <v>2263</v>
      </c>
      <c r="C10" s="8">
        <f>B10/B4</f>
        <v>0.66285881663737556</v>
      </c>
      <c r="D10" s="37">
        <v>9102</v>
      </c>
      <c r="E10" s="38">
        <f>D10/D4</f>
        <v>0.60079207920792077</v>
      </c>
      <c r="F10" s="7">
        <f>B10+D10</f>
        <v>11365</v>
      </c>
      <c r="G10" s="8">
        <f>F10/F4</f>
        <v>0.61220642102995049</v>
      </c>
    </row>
    <row r="11" spans="1:7" x14ac:dyDescent="0.2">
      <c r="A11" s="16" t="s">
        <v>9</v>
      </c>
      <c r="B11" s="7">
        <v>1151</v>
      </c>
      <c r="C11" s="8">
        <f>B11/B4</f>
        <v>0.3371411833626245</v>
      </c>
      <c r="D11" s="37">
        <v>6048</v>
      </c>
      <c r="E11" s="38">
        <f>D11/D4</f>
        <v>0.39920792079207923</v>
      </c>
      <c r="F11" s="7">
        <f>B11+D11</f>
        <v>7199</v>
      </c>
      <c r="G11" s="8">
        <f>F11/F4</f>
        <v>0.38779357897004957</v>
      </c>
    </row>
    <row r="12" spans="1:7" ht="9" hidden="1" customHeight="1" x14ac:dyDescent="0.2">
      <c r="A12" s="16" t="s">
        <v>17</v>
      </c>
      <c r="B12" s="7">
        <v>0</v>
      </c>
      <c r="C12" s="8">
        <f>B12/B4</f>
        <v>0</v>
      </c>
      <c r="D12" s="37">
        <v>0</v>
      </c>
      <c r="E12" s="38">
        <f>D12/D4</f>
        <v>0</v>
      </c>
      <c r="F12" s="7">
        <f>B12+D12</f>
        <v>0</v>
      </c>
      <c r="G12" s="8">
        <f>F12/F4</f>
        <v>0</v>
      </c>
    </row>
    <row r="13" spans="1:7" x14ac:dyDescent="0.2">
      <c r="A13" s="3"/>
      <c r="B13" s="17"/>
      <c r="C13" s="32"/>
      <c r="D13" s="41"/>
      <c r="E13" s="42"/>
      <c r="F13" s="17"/>
      <c r="G13" s="14"/>
    </row>
    <row r="14" spans="1:7" s="15" customFormat="1" x14ac:dyDescent="0.2">
      <c r="A14" s="12" t="s">
        <v>10</v>
      </c>
      <c r="B14" s="16"/>
      <c r="C14" s="14"/>
      <c r="D14" s="43"/>
      <c r="E14" s="38"/>
      <c r="F14" s="13"/>
      <c r="G14" s="14"/>
    </row>
    <row r="15" spans="1:7" x14ac:dyDescent="0.2">
      <c r="A15" s="16" t="s">
        <v>51</v>
      </c>
      <c r="B15" s="45">
        <v>2533</v>
      </c>
      <c r="C15" s="8">
        <f>B15/(B23-B22)</f>
        <v>0.78885082528807227</v>
      </c>
      <c r="D15" s="37">
        <v>11569</v>
      </c>
      <c r="E15" s="38">
        <f>D15/(D23-D22)</f>
        <v>0.81736611558570016</v>
      </c>
      <c r="F15" s="7">
        <f t="shared" ref="F15:F22" si="0">B15+D15</f>
        <v>14102</v>
      </c>
      <c r="G15" s="8">
        <f>F15/(F23-F22)</f>
        <v>0.81209329110279294</v>
      </c>
    </row>
    <row r="16" spans="1:7" x14ac:dyDescent="0.2">
      <c r="A16" s="16" t="s">
        <v>12</v>
      </c>
      <c r="B16" s="45">
        <v>214</v>
      </c>
      <c r="C16" s="8">
        <f>B16/(B23-B22)</f>
        <v>6.6645904702584871E-2</v>
      </c>
      <c r="D16" s="37">
        <v>1401</v>
      </c>
      <c r="E16" s="38">
        <f>D16/(D23-D22)</f>
        <v>9.8982619754133111E-2</v>
      </c>
      <c r="F16" s="7">
        <f t="shared" si="0"/>
        <v>1615</v>
      </c>
      <c r="G16" s="8">
        <f>F16/(F23-F22)</f>
        <v>9.300316729052692E-2</v>
      </c>
    </row>
    <row r="17" spans="1:7" x14ac:dyDescent="0.2">
      <c r="A17" s="16" t="s">
        <v>13</v>
      </c>
      <c r="B17" s="7">
        <v>140</v>
      </c>
      <c r="C17" s="8">
        <f>B17/(B23-B22)</f>
        <v>4.3600124571784492E-2</v>
      </c>
      <c r="D17" s="37">
        <v>598</v>
      </c>
      <c r="E17" s="38">
        <f>D17/(D23-D22)</f>
        <v>4.2249540765861238E-2</v>
      </c>
      <c r="F17" s="7">
        <f t="shared" si="0"/>
        <v>738</v>
      </c>
      <c r="G17" s="8">
        <f>F17/(F23-F22)</f>
        <v>4.249928016124388E-2</v>
      </c>
    </row>
    <row r="18" spans="1:7" x14ac:dyDescent="0.2">
      <c r="A18" s="16" t="s">
        <v>14</v>
      </c>
      <c r="B18" s="7">
        <v>59</v>
      </c>
      <c r="C18" s="8">
        <f>B18/(B23-B22)</f>
        <v>1.8374338212394894E-2</v>
      </c>
      <c r="D18" s="37">
        <v>347</v>
      </c>
      <c r="E18" s="38">
        <f>D18/(D23-D22)</f>
        <v>2.4516037869153597E-2</v>
      </c>
      <c r="F18" s="7">
        <f t="shared" si="0"/>
        <v>406</v>
      </c>
      <c r="G18" s="8">
        <f>F18/(F23-F22)</f>
        <v>2.3380362798733085E-2</v>
      </c>
    </row>
    <row r="19" spans="1:7" x14ac:dyDescent="0.2">
      <c r="A19" s="16" t="s">
        <v>15</v>
      </c>
      <c r="B19" s="7">
        <v>19</v>
      </c>
      <c r="C19" s="8">
        <f>B19/(B23-B22)</f>
        <v>5.9171597633136093E-3</v>
      </c>
      <c r="D19" s="37">
        <v>79</v>
      </c>
      <c r="E19" s="38">
        <f>D19/(D23-D22)</f>
        <v>5.5814610710753143E-3</v>
      </c>
      <c r="F19" s="7">
        <f t="shared" si="0"/>
        <v>98</v>
      </c>
      <c r="G19" s="8">
        <f>F19/(F23-F22)</f>
        <v>5.6435358479700543E-3</v>
      </c>
    </row>
    <row r="20" spans="1:7" x14ac:dyDescent="0.2">
      <c r="A20" s="16" t="s">
        <v>54</v>
      </c>
      <c r="B20" s="7">
        <v>0</v>
      </c>
      <c r="C20" s="8">
        <f>B20/(B23-B22)</f>
        <v>0</v>
      </c>
      <c r="D20" s="37">
        <v>15</v>
      </c>
      <c r="E20" s="38">
        <f>D20/(D23-D22)</f>
        <v>1.0597710894446799E-3</v>
      </c>
      <c r="F20" s="7">
        <f>B20+D20</f>
        <v>15</v>
      </c>
      <c r="G20" s="8">
        <f>F20/(F23-F22)</f>
        <v>8.6380650734235536E-4</v>
      </c>
    </row>
    <row r="21" spans="1:7" x14ac:dyDescent="0.2">
      <c r="A21" s="16" t="s">
        <v>16</v>
      </c>
      <c r="B21" s="7">
        <v>246</v>
      </c>
      <c r="C21" s="8">
        <f>B21/(B23-B22)</f>
        <v>7.6611647461849897E-2</v>
      </c>
      <c r="D21" s="37">
        <v>145</v>
      </c>
      <c r="E21" s="38">
        <f>D21/(D23-D22)</f>
        <v>1.0244453864631907E-2</v>
      </c>
      <c r="F21" s="7">
        <f t="shared" si="0"/>
        <v>391</v>
      </c>
      <c r="G21" s="8">
        <f>F21/(F23-F22)</f>
        <v>2.2516556291390728E-2</v>
      </c>
    </row>
    <row r="22" spans="1:7" x14ac:dyDescent="0.2">
      <c r="A22" s="16" t="s">
        <v>17</v>
      </c>
      <c r="B22" s="7">
        <v>203</v>
      </c>
      <c r="C22" s="8"/>
      <c r="D22" s="37">
        <v>996</v>
      </c>
      <c r="E22" s="38"/>
      <c r="F22" s="7">
        <f t="shared" si="0"/>
        <v>1199</v>
      </c>
      <c r="G22" s="8"/>
    </row>
    <row r="23" spans="1:7" x14ac:dyDescent="0.2">
      <c r="A23" s="16" t="s">
        <v>18</v>
      </c>
      <c r="B23" s="7">
        <f>SUM(B15:B22)</f>
        <v>3414</v>
      </c>
      <c r="C23" s="8"/>
      <c r="D23" s="37">
        <f>SUM(D15:D22)</f>
        <v>15150</v>
      </c>
      <c r="E23" s="38"/>
      <c r="F23" s="7">
        <f>SUM(F15:F22)</f>
        <v>18564</v>
      </c>
      <c r="G23" s="8"/>
    </row>
    <row r="24" spans="1:7" x14ac:dyDescent="0.2">
      <c r="A24" s="3"/>
      <c r="B24" s="4"/>
      <c r="C24" s="5"/>
      <c r="D24" s="35"/>
      <c r="E24" s="36"/>
      <c r="F24" s="13"/>
      <c r="G24" s="14"/>
    </row>
    <row r="25" spans="1:7" x14ac:dyDescent="0.2">
      <c r="A25" s="12" t="s">
        <v>19</v>
      </c>
      <c r="B25" s="7">
        <v>1344</v>
      </c>
      <c r="C25" s="8">
        <f>B25/B4</f>
        <v>0.39367311072056238</v>
      </c>
      <c r="D25" s="37">
        <v>11533</v>
      </c>
      <c r="E25" s="38">
        <f>D25/D4</f>
        <v>0.76125412541254123</v>
      </c>
      <c r="F25" s="7">
        <f>B25+D25</f>
        <v>12877</v>
      </c>
      <c r="G25" s="8">
        <f>F25/F4</f>
        <v>0.6936543848308554</v>
      </c>
    </row>
    <row r="26" spans="1:7" x14ac:dyDescent="0.2">
      <c r="A26" s="12" t="s">
        <v>20</v>
      </c>
      <c r="B26" s="7">
        <v>2070</v>
      </c>
      <c r="C26" s="8">
        <f>B26/B4</f>
        <v>0.60632688927943756</v>
      </c>
      <c r="D26" s="37">
        <v>3617</v>
      </c>
      <c r="E26" s="38">
        <f>D26/D4</f>
        <v>0.23874587458745875</v>
      </c>
      <c r="F26" s="7">
        <f>B26+D26</f>
        <v>5687</v>
      </c>
      <c r="G26" s="8">
        <f>F26/F4</f>
        <v>0.3063456151691446</v>
      </c>
    </row>
    <row r="27" spans="1:7" x14ac:dyDescent="0.2">
      <c r="A27" s="3"/>
      <c r="B27" s="4"/>
      <c r="C27" s="8"/>
      <c r="D27" s="37"/>
      <c r="E27" s="38"/>
      <c r="F27" s="7"/>
      <c r="G27" s="8"/>
    </row>
    <row r="28" spans="1:7" s="15" customFormat="1" x14ac:dyDescent="0.2">
      <c r="A28" s="12" t="s">
        <v>21</v>
      </c>
      <c r="B28" s="13"/>
      <c r="C28" s="8"/>
      <c r="D28" s="37"/>
      <c r="E28" s="38"/>
      <c r="F28" s="13"/>
      <c r="G28" s="8"/>
    </row>
    <row r="29" spans="1:7" x14ac:dyDescent="0.2">
      <c r="A29" s="16" t="s">
        <v>22</v>
      </c>
      <c r="B29" s="7">
        <v>1554</v>
      </c>
      <c r="C29" s="8">
        <f>B29/B4</f>
        <v>0.45518453427065025</v>
      </c>
      <c r="D29" s="37">
        <v>6992</v>
      </c>
      <c r="E29" s="38">
        <f>D29/D4</f>
        <v>0.46151815181518152</v>
      </c>
      <c r="F29" s="17">
        <f t="shared" ref="F29:F37" si="1">B29+D29</f>
        <v>8546</v>
      </c>
      <c r="G29" s="8">
        <f>F29/F4</f>
        <v>0.46035337211807797</v>
      </c>
    </row>
    <row r="30" spans="1:7" x14ac:dyDescent="0.2">
      <c r="A30" s="16" t="s">
        <v>23</v>
      </c>
      <c r="B30" s="7">
        <v>831</v>
      </c>
      <c r="C30" s="8">
        <f>B30/B4</f>
        <v>0.24340949033391915</v>
      </c>
      <c r="D30" s="37">
        <v>5075</v>
      </c>
      <c r="E30" s="38">
        <f>D30/D4</f>
        <v>0.33498349834983498</v>
      </c>
      <c r="F30" s="17">
        <f t="shared" si="1"/>
        <v>5906</v>
      </c>
      <c r="G30" s="8">
        <f>F30/F4</f>
        <v>0.31814264167205342</v>
      </c>
    </row>
    <row r="31" spans="1:7" x14ac:dyDescent="0.2">
      <c r="A31" s="16" t="s">
        <v>24</v>
      </c>
      <c r="B31" s="7">
        <v>276</v>
      </c>
      <c r="C31" s="8">
        <f>B31/B4</f>
        <v>8.0843585237258347E-2</v>
      </c>
      <c r="D31" s="37">
        <v>1059</v>
      </c>
      <c r="E31" s="38">
        <f>D31/D4</f>
        <v>6.9900990099009908E-2</v>
      </c>
      <c r="F31" s="17">
        <f t="shared" si="1"/>
        <v>1335</v>
      </c>
      <c r="G31" s="8">
        <f>F31/F4</f>
        <v>7.1913380736910143E-2</v>
      </c>
    </row>
    <row r="32" spans="1:7" x14ac:dyDescent="0.2">
      <c r="A32" s="18" t="s">
        <v>25</v>
      </c>
      <c r="B32" s="7">
        <v>216</v>
      </c>
      <c r="C32" s="8">
        <f>B32/B4</f>
        <v>6.32688927943761E-2</v>
      </c>
      <c r="D32" s="37">
        <v>853</v>
      </c>
      <c r="E32" s="38">
        <f>D32/D4</f>
        <v>5.6303630363036303E-2</v>
      </c>
      <c r="F32" s="17">
        <f t="shared" si="1"/>
        <v>1069</v>
      </c>
      <c r="G32" s="8">
        <f>F32/F4</f>
        <v>5.758457229045464E-2</v>
      </c>
    </row>
    <row r="33" spans="1:7" x14ac:dyDescent="0.2">
      <c r="A33" s="16" t="s">
        <v>26</v>
      </c>
      <c r="B33" s="7">
        <v>226</v>
      </c>
      <c r="C33" s="8">
        <f>B33/B4</f>
        <v>6.6198008201523134E-2</v>
      </c>
      <c r="D33" s="37">
        <v>875</v>
      </c>
      <c r="E33" s="38">
        <f>D33/D4</f>
        <v>5.7755775577557754E-2</v>
      </c>
      <c r="F33" s="17">
        <f t="shared" si="1"/>
        <v>1101</v>
      </c>
      <c r="G33" s="8">
        <f>F33/F4</f>
        <v>5.9308338720103423E-2</v>
      </c>
    </row>
    <row r="34" spans="1:7" x14ac:dyDescent="0.2">
      <c r="A34" s="16" t="s">
        <v>44</v>
      </c>
      <c r="B34" s="7">
        <v>4</v>
      </c>
      <c r="C34" s="8">
        <f>B34/B4</f>
        <v>1.1716461628588166E-3</v>
      </c>
      <c r="D34" s="37">
        <v>17</v>
      </c>
      <c r="E34" s="38">
        <f>D34/D4</f>
        <v>1.1221122112211222E-3</v>
      </c>
      <c r="F34" s="17">
        <f t="shared" si="1"/>
        <v>21</v>
      </c>
      <c r="G34" s="8">
        <f>F34/F4</f>
        <v>1.1312217194570137E-3</v>
      </c>
    </row>
    <row r="35" spans="1:7" x14ac:dyDescent="0.2">
      <c r="A35" s="16" t="s">
        <v>40</v>
      </c>
      <c r="B35" s="7">
        <f>SUM(B29:B34)</f>
        <v>3107</v>
      </c>
      <c r="C35" s="8">
        <f>B35/B4</f>
        <v>0.91007615700058586</v>
      </c>
      <c r="D35" s="37">
        <f>SUM(D29:D34)</f>
        <v>14871</v>
      </c>
      <c r="E35" s="38">
        <f>D35/D4</f>
        <v>0.98158415841584157</v>
      </c>
      <c r="F35" s="17">
        <f t="shared" si="1"/>
        <v>17978</v>
      </c>
      <c r="G35" s="8">
        <f>F35/F4</f>
        <v>0.96843352725705667</v>
      </c>
    </row>
    <row r="36" spans="1:7" x14ac:dyDescent="0.2">
      <c r="A36" s="16" t="s">
        <v>27</v>
      </c>
      <c r="B36" s="7">
        <v>58</v>
      </c>
      <c r="C36" s="8">
        <f>B36/B4</f>
        <v>1.698886936145284E-2</v>
      </c>
      <c r="D36" s="37">
        <v>127</v>
      </c>
      <c r="E36" s="38">
        <f>D36/D4</f>
        <v>8.3828382838283828E-3</v>
      </c>
      <c r="F36" s="17">
        <f t="shared" si="1"/>
        <v>185</v>
      </c>
      <c r="G36" s="8">
        <f>F36/F4</f>
        <v>9.9655246714070236E-3</v>
      </c>
    </row>
    <row r="37" spans="1:7" x14ac:dyDescent="0.2">
      <c r="A37" s="16" t="s">
        <v>28</v>
      </c>
      <c r="B37" s="7">
        <v>249</v>
      </c>
      <c r="C37" s="8">
        <f>B37/B4</f>
        <v>7.2934973637961337E-2</v>
      </c>
      <c r="D37" s="37">
        <v>152</v>
      </c>
      <c r="E37" s="38">
        <f>D37/D4</f>
        <v>1.0033003300330034E-2</v>
      </c>
      <c r="F37" s="17">
        <f t="shared" si="1"/>
        <v>401</v>
      </c>
      <c r="G37" s="8">
        <f>F37/F4</f>
        <v>2.1600948071536306E-2</v>
      </c>
    </row>
    <row r="38" spans="1:7" x14ac:dyDescent="0.2">
      <c r="A38" s="16" t="s">
        <v>29</v>
      </c>
      <c r="B38" s="7">
        <f>SUM(B35:B37)</f>
        <v>3414</v>
      </c>
      <c r="C38" s="8"/>
      <c r="D38" s="37">
        <f>SUM(D35:D37)</f>
        <v>15150</v>
      </c>
      <c r="E38" s="38"/>
      <c r="F38" s="17">
        <f>SUM(F35:F37)</f>
        <v>18564</v>
      </c>
      <c r="G38" s="8"/>
    </row>
    <row r="39" spans="1:7" x14ac:dyDescent="0.2">
      <c r="A39" s="3"/>
      <c r="B39" s="4"/>
      <c r="C39" s="8"/>
      <c r="D39" s="35"/>
      <c r="E39" s="38"/>
      <c r="F39" s="13"/>
      <c r="G39" s="8"/>
    </row>
    <row r="40" spans="1:7" s="15" customFormat="1" x14ac:dyDescent="0.2">
      <c r="A40" s="12" t="s">
        <v>43</v>
      </c>
      <c r="B40" s="13"/>
      <c r="C40" s="8"/>
      <c r="D40" s="37"/>
      <c r="E40" s="38"/>
      <c r="F40" s="13"/>
      <c r="G40" s="8"/>
    </row>
    <row r="41" spans="1:7" x14ac:dyDescent="0.2">
      <c r="A41" s="16" t="s">
        <v>42</v>
      </c>
      <c r="B41" s="7">
        <v>0</v>
      </c>
      <c r="C41" s="8"/>
      <c r="D41" s="37">
        <v>7</v>
      </c>
      <c r="E41" s="38">
        <f>D41/(D49-D48)</f>
        <v>4.6320804658549496E-4</v>
      </c>
      <c r="F41" s="7">
        <f t="shared" ref="F41:F48" si="2">B41+D41</f>
        <v>7</v>
      </c>
      <c r="G41" s="8">
        <f>F41/(F49-F48)</f>
        <v>3.7848067045147336E-4</v>
      </c>
    </row>
    <row r="42" spans="1:7" x14ac:dyDescent="0.2">
      <c r="A42" s="16" t="s">
        <v>30</v>
      </c>
      <c r="B42" s="7">
        <v>112</v>
      </c>
      <c r="C42" s="8">
        <f>B42/(B49-B48)</f>
        <v>3.3106710020691696E-2</v>
      </c>
      <c r="D42" s="37">
        <v>10105</v>
      </c>
      <c r="E42" s="38">
        <f>D42/(D49-D48)</f>
        <v>0.66867390153520379</v>
      </c>
      <c r="F42" s="7">
        <f t="shared" si="2"/>
        <v>10217</v>
      </c>
      <c r="G42" s="8">
        <f>F42/(F49-F48)</f>
        <v>0.55241957285752907</v>
      </c>
    </row>
    <row r="43" spans="1:7" x14ac:dyDescent="0.2">
      <c r="A43" s="16" t="s">
        <v>31</v>
      </c>
      <c r="B43" s="7">
        <v>398</v>
      </c>
      <c r="C43" s="8">
        <f>B43/(B49-B48)</f>
        <v>0.11764705882352941</v>
      </c>
      <c r="D43" s="37">
        <v>1806</v>
      </c>
      <c r="E43" s="38">
        <f>D43/(D49-D48)</f>
        <v>0.11950767601905771</v>
      </c>
      <c r="F43" s="7">
        <f t="shared" si="2"/>
        <v>2204</v>
      </c>
      <c r="G43" s="8">
        <f>F43/(F49-F48)</f>
        <v>0.11916734252500676</v>
      </c>
    </row>
    <row r="44" spans="1:7" x14ac:dyDescent="0.2">
      <c r="A44" s="16" t="s">
        <v>32</v>
      </c>
      <c r="B44" s="7">
        <v>1634</v>
      </c>
      <c r="C44" s="8">
        <f>B44/(B49-B48)</f>
        <v>0.48300325155187701</v>
      </c>
      <c r="D44" s="37">
        <v>2185</v>
      </c>
      <c r="E44" s="38">
        <f>D44/(D49-D48)</f>
        <v>0.14458708311275809</v>
      </c>
      <c r="F44" s="7">
        <f t="shared" si="2"/>
        <v>3819</v>
      </c>
      <c r="G44" s="8">
        <f>F44/(F49-F48)</f>
        <v>0.20648824006488239</v>
      </c>
    </row>
    <row r="45" spans="1:7" x14ac:dyDescent="0.2">
      <c r="A45" s="16" t="s">
        <v>33</v>
      </c>
      <c r="B45" s="7">
        <v>729</v>
      </c>
      <c r="C45" s="8">
        <f>B45/(B49-B48)</f>
        <v>0.21548921075968075</v>
      </c>
      <c r="D45" s="37">
        <v>635</v>
      </c>
      <c r="E45" s="38">
        <f>D45/(D49-D48)</f>
        <v>4.2019587083112757E-2</v>
      </c>
      <c r="F45" s="7">
        <f t="shared" si="2"/>
        <v>1364</v>
      </c>
      <c r="G45" s="8">
        <f>F45/(F49-F48)</f>
        <v>7.3749662070829961E-2</v>
      </c>
    </row>
    <row r="46" spans="1:7" x14ac:dyDescent="0.2">
      <c r="A46" s="16" t="s">
        <v>34</v>
      </c>
      <c r="B46" s="7">
        <v>375</v>
      </c>
      <c r="C46" s="8">
        <f>B46/(B49-B48)</f>
        <v>0.11084835944428023</v>
      </c>
      <c r="D46" s="37">
        <v>290</v>
      </c>
      <c r="E46" s="38">
        <f>D46/(D49-D48)</f>
        <v>1.919004764425622E-2</v>
      </c>
      <c r="F46" s="7">
        <f t="shared" si="2"/>
        <v>665</v>
      </c>
      <c r="G46" s="8">
        <f>F46/(F49-F48)</f>
        <v>3.5955663692889973E-2</v>
      </c>
    </row>
    <row r="47" spans="1:7" x14ac:dyDescent="0.2">
      <c r="A47" s="16" t="s">
        <v>35</v>
      </c>
      <c r="B47" s="7">
        <v>135</v>
      </c>
      <c r="C47" s="8">
        <f>B47/(B49-B48)</f>
        <v>3.9905409399940882E-2</v>
      </c>
      <c r="D47" s="37">
        <v>84</v>
      </c>
      <c r="E47" s="38">
        <f>D47/(D49-D48)</f>
        <v>5.5584965590259397E-3</v>
      </c>
      <c r="F47" s="7">
        <f t="shared" si="2"/>
        <v>219</v>
      </c>
      <c r="G47" s="8">
        <f>F47/(F49-F48)</f>
        <v>1.184103811841038E-2</v>
      </c>
    </row>
    <row r="48" spans="1:7" x14ac:dyDescent="0.2">
      <c r="A48" s="19" t="s">
        <v>36</v>
      </c>
      <c r="B48" s="7">
        <v>31</v>
      </c>
      <c r="C48" s="8"/>
      <c r="D48" s="37">
        <v>38</v>
      </c>
      <c r="E48" s="38"/>
      <c r="F48" s="7">
        <f t="shared" si="2"/>
        <v>69</v>
      </c>
      <c r="G48" s="8"/>
    </row>
    <row r="49" spans="1:7" x14ac:dyDescent="0.2">
      <c r="A49" s="19" t="s">
        <v>29</v>
      </c>
      <c r="B49" s="7">
        <f>SUM(B41:B48)</f>
        <v>3414</v>
      </c>
      <c r="C49" s="8"/>
      <c r="D49" s="37">
        <f>SUM(D41:D48)</f>
        <v>15150</v>
      </c>
      <c r="E49" s="38"/>
      <c r="F49" s="7">
        <f>SUM(F41:F48)</f>
        <v>18564</v>
      </c>
      <c r="G49" s="8"/>
    </row>
    <row r="50" spans="1:7" s="22" customFormat="1" x14ac:dyDescent="0.2">
      <c r="A50" s="20" t="s">
        <v>37</v>
      </c>
      <c r="B50" s="34">
        <v>33</v>
      </c>
      <c r="C50" s="34"/>
      <c r="D50" s="44">
        <v>23</v>
      </c>
      <c r="E50" s="38"/>
      <c r="F50" s="34">
        <v>25</v>
      </c>
      <c r="G50" s="21"/>
    </row>
    <row r="51" spans="1:7" s="24" customFormat="1" x14ac:dyDescent="0.2">
      <c r="A51" s="23" t="s">
        <v>38</v>
      </c>
      <c r="B51" s="34">
        <v>30</v>
      </c>
      <c r="C51" s="34"/>
      <c r="D51" s="44">
        <v>21</v>
      </c>
      <c r="E51" s="44"/>
      <c r="F51" s="34">
        <v>22</v>
      </c>
      <c r="G51" s="21"/>
    </row>
    <row r="52" spans="1:7" x14ac:dyDescent="0.2">
      <c r="A52" s="94" t="s">
        <v>53</v>
      </c>
      <c r="B52" s="54"/>
      <c r="C52" s="54"/>
      <c r="D52" s="54"/>
      <c r="E52" s="54"/>
      <c r="F52" s="54"/>
      <c r="G52" s="54"/>
    </row>
    <row r="53" spans="1:7" x14ac:dyDescent="0.2">
      <c r="A53" t="s">
        <v>41</v>
      </c>
    </row>
    <row r="54" spans="1:7" x14ac:dyDescent="0.2">
      <c r="A54" s="116" t="s">
        <v>63</v>
      </c>
    </row>
  </sheetData>
  <mergeCells count="5">
    <mergeCell ref="A1:G1"/>
    <mergeCell ref="A2:G2"/>
    <mergeCell ref="B3:C3"/>
    <mergeCell ref="D3:E3"/>
    <mergeCell ref="F3:G3"/>
  </mergeCells>
  <pageMargins left="0.75" right="0.75" top="0.5" bottom="0.5" header="0.5" footer="0.5"/>
  <pageSetup orientation="portrait" r:id="rId1"/>
  <headerFooter alignWithMargins="0">
    <oddFooter>&amp;LD:\OU DATA BOOK\Student Profile\Student Information.xls</oddFooter>
  </headerFooter>
  <rowBreaks count="1" manualBreakCount="1">
    <brk id="5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53"/>
  <sheetViews>
    <sheetView zoomScale="120" zoomScaleNormal="120" workbookViewId="0">
      <selection activeCell="A3" sqref="A3:A50"/>
    </sheetView>
  </sheetViews>
  <sheetFormatPr defaultColWidth="10.28515625" defaultRowHeight="12.75" x14ac:dyDescent="0.2"/>
  <cols>
    <col min="1" max="1" width="24" customWidth="1"/>
    <col min="2" max="2" width="9.7109375" style="28" customWidth="1"/>
    <col min="3" max="3" width="9.7109375" style="29" customWidth="1"/>
    <col min="4" max="4" width="9.7109375" style="30" customWidth="1"/>
    <col min="5" max="5" width="9.7109375" style="31" customWidth="1"/>
  </cols>
  <sheetData>
    <row r="1" spans="1:12" s="1" customFormat="1" ht="18" x14ac:dyDescent="0.25">
      <c r="A1" s="148" t="s">
        <v>0</v>
      </c>
      <c r="B1" s="149"/>
      <c r="C1" s="149"/>
      <c r="D1" s="149"/>
      <c r="E1" s="149"/>
      <c r="F1" s="149"/>
      <c r="G1" s="150"/>
    </row>
    <row r="2" spans="1:12" s="2" customFormat="1" ht="18" x14ac:dyDescent="0.25">
      <c r="A2" s="143" t="s">
        <v>50</v>
      </c>
      <c r="B2" s="144"/>
      <c r="C2" s="144"/>
      <c r="D2" s="144"/>
      <c r="E2" s="144"/>
      <c r="F2" s="144"/>
      <c r="G2" s="147"/>
    </row>
    <row r="3" spans="1:12" x14ac:dyDescent="0.2">
      <c r="A3" s="3"/>
      <c r="B3" s="137" t="s">
        <v>1</v>
      </c>
      <c r="C3" s="138"/>
      <c r="D3" s="145" t="s">
        <v>2</v>
      </c>
      <c r="E3" s="146"/>
      <c r="F3" s="137" t="s">
        <v>3</v>
      </c>
      <c r="G3" s="138"/>
    </row>
    <row r="4" spans="1:12" x14ac:dyDescent="0.2">
      <c r="A4" s="6" t="s">
        <v>4</v>
      </c>
      <c r="B4" s="7">
        <v>3518</v>
      </c>
      <c r="C4" s="8"/>
      <c r="D4" s="37">
        <v>14861</v>
      </c>
      <c r="E4" s="38"/>
      <c r="F4" s="7">
        <f>B4+D4</f>
        <v>18379</v>
      </c>
      <c r="G4" s="8"/>
    </row>
    <row r="5" spans="1:12" x14ac:dyDescent="0.2">
      <c r="A5" s="6" t="s">
        <v>5</v>
      </c>
      <c r="B5" s="7">
        <v>21689</v>
      </c>
      <c r="C5" s="8"/>
      <c r="D5" s="37">
        <v>181601</v>
      </c>
      <c r="E5" s="38"/>
      <c r="F5" s="7">
        <f>B5+D5</f>
        <v>203290</v>
      </c>
      <c r="G5" s="8"/>
    </row>
    <row r="6" spans="1:12" x14ac:dyDescent="0.2">
      <c r="A6" s="9"/>
      <c r="B6" s="10"/>
      <c r="C6" s="11"/>
      <c r="D6" s="39"/>
      <c r="E6" s="38"/>
      <c r="F6" s="7"/>
      <c r="G6" s="8"/>
    </row>
    <row r="7" spans="1:12" x14ac:dyDescent="0.2">
      <c r="A7" s="12" t="s">
        <v>6</v>
      </c>
      <c r="B7" s="33">
        <v>998.33</v>
      </c>
      <c r="C7" s="8"/>
      <c r="D7" s="40">
        <v>6042.9</v>
      </c>
      <c r="E7" s="38"/>
      <c r="F7" s="33">
        <f>B7+D7</f>
        <v>7041.23</v>
      </c>
      <c r="G7" s="8"/>
    </row>
    <row r="8" spans="1:12" x14ac:dyDescent="0.2">
      <c r="A8" s="3"/>
      <c r="B8" s="10"/>
      <c r="C8" s="11"/>
      <c r="D8" s="39"/>
      <c r="E8" s="38"/>
      <c r="F8" s="7"/>
      <c r="G8" s="8"/>
    </row>
    <row r="9" spans="1:12" s="15" customFormat="1" x14ac:dyDescent="0.2">
      <c r="A9" s="12" t="s">
        <v>7</v>
      </c>
      <c r="B9" s="4"/>
      <c r="C9" s="5"/>
      <c r="D9" s="35"/>
      <c r="E9" s="38"/>
      <c r="F9" s="13"/>
      <c r="G9" s="14"/>
    </row>
    <row r="10" spans="1:12" s="116" customFormat="1" x14ac:dyDescent="0.2">
      <c r="A10" s="16" t="s">
        <v>8</v>
      </c>
      <c r="B10" s="119">
        <v>2369</v>
      </c>
      <c r="C10" s="120">
        <f>B10/B4</f>
        <v>0.67339397384877775</v>
      </c>
      <c r="D10" s="121">
        <v>9001</v>
      </c>
      <c r="E10" s="122">
        <f>D10/D4</f>
        <v>0.60567929479846583</v>
      </c>
      <c r="F10" s="119">
        <f>B10+D10</f>
        <v>11370</v>
      </c>
      <c r="G10" s="120">
        <f>F10/F4</f>
        <v>0.61864084008923226</v>
      </c>
    </row>
    <row r="11" spans="1:12" s="116" customFormat="1" x14ac:dyDescent="0.2">
      <c r="A11" s="16" t="s">
        <v>9</v>
      </c>
      <c r="B11" s="119">
        <v>1149</v>
      </c>
      <c r="C11" s="120">
        <f>B11/B4</f>
        <v>0.32660602615122231</v>
      </c>
      <c r="D11" s="121">
        <v>5860</v>
      </c>
      <c r="E11" s="122">
        <f>D11/D4</f>
        <v>0.39432070520153423</v>
      </c>
      <c r="F11" s="119">
        <f>B11+D11</f>
        <v>7009</v>
      </c>
      <c r="G11" s="120">
        <f>F11/F4</f>
        <v>0.38135915991076774</v>
      </c>
    </row>
    <row r="12" spans="1:12" ht="15" hidden="1" customHeight="1" x14ac:dyDescent="0.2">
      <c r="A12" s="16" t="s">
        <v>17</v>
      </c>
      <c r="B12" s="7">
        <v>0</v>
      </c>
      <c r="C12" s="8">
        <f>B12/B4</f>
        <v>0</v>
      </c>
      <c r="D12" s="37">
        <v>0</v>
      </c>
      <c r="E12" s="38">
        <f>D12/D4</f>
        <v>0</v>
      </c>
      <c r="F12" s="7">
        <f>B12+D12</f>
        <v>0</v>
      </c>
      <c r="G12" s="8">
        <f>F12/F4</f>
        <v>0</v>
      </c>
    </row>
    <row r="13" spans="1:12" x14ac:dyDescent="0.2">
      <c r="A13" s="3"/>
      <c r="B13" s="17"/>
      <c r="C13" s="32"/>
      <c r="D13" s="123"/>
      <c r="E13" s="42"/>
      <c r="F13" s="17"/>
      <c r="G13" s="14"/>
      <c r="H13" s="60"/>
      <c r="I13" s="60"/>
      <c r="J13" s="60"/>
      <c r="K13" s="60"/>
      <c r="L13" s="60"/>
    </row>
    <row r="14" spans="1:12" s="15" customFormat="1" x14ac:dyDescent="0.2">
      <c r="A14" s="12" t="s">
        <v>10</v>
      </c>
      <c r="B14" s="16"/>
      <c r="C14" s="14"/>
      <c r="D14" s="43"/>
      <c r="E14" s="38"/>
      <c r="F14" s="13"/>
      <c r="G14" s="14"/>
      <c r="H14" s="61"/>
      <c r="I14" s="61"/>
      <c r="J14" s="61"/>
      <c r="K14" s="61"/>
      <c r="L14" s="61"/>
    </row>
    <row r="15" spans="1:12" x14ac:dyDescent="0.2">
      <c r="A15" s="16" t="s">
        <v>51</v>
      </c>
      <c r="B15" s="45">
        <v>2620</v>
      </c>
      <c r="C15" s="8">
        <f>B15/(B22-B21)</f>
        <v>0.78891900030111417</v>
      </c>
      <c r="D15" s="37">
        <v>11422</v>
      </c>
      <c r="E15" s="38">
        <f>D15/(D22-D21)</f>
        <v>0.83141650895326835</v>
      </c>
      <c r="F15" s="7">
        <f t="shared" ref="F15:F21" si="0">B15+D15</f>
        <v>14042</v>
      </c>
      <c r="G15" s="8">
        <f>F15/(F22-F21)</f>
        <v>0.82314320886335657</v>
      </c>
      <c r="H15" s="60"/>
      <c r="I15" s="60"/>
      <c r="J15" s="60"/>
      <c r="K15" s="60"/>
      <c r="L15" s="60"/>
    </row>
    <row r="16" spans="1:12" x14ac:dyDescent="0.2">
      <c r="A16" s="16" t="s">
        <v>12</v>
      </c>
      <c r="B16" s="45">
        <v>223</v>
      </c>
      <c r="C16" s="8">
        <f>B16/(B22-B21)</f>
        <v>6.7148449262270399E-2</v>
      </c>
      <c r="D16" s="37">
        <v>1291</v>
      </c>
      <c r="E16" s="38">
        <f>D16/(D22-D21)</f>
        <v>9.3972921822681618E-2</v>
      </c>
      <c r="F16" s="7">
        <f t="shared" si="0"/>
        <v>1514</v>
      </c>
      <c r="G16" s="8">
        <f>F16/(F22-F21)</f>
        <v>8.875080602614456E-2</v>
      </c>
      <c r="H16" s="60"/>
      <c r="I16" s="60"/>
      <c r="J16" s="60"/>
      <c r="K16" s="60"/>
      <c r="L16" s="60"/>
    </row>
    <row r="17" spans="1:16" x14ac:dyDescent="0.2">
      <c r="A17" s="16" t="s">
        <v>13</v>
      </c>
      <c r="B17" s="7">
        <v>137</v>
      </c>
      <c r="C17" s="8">
        <f>B17/(B22-B21)</f>
        <v>4.125263474856971E-2</v>
      </c>
      <c r="D17" s="37">
        <v>575</v>
      </c>
      <c r="E17" s="38">
        <f>D17/(D22-D21)</f>
        <v>4.1854709564711018E-2</v>
      </c>
      <c r="F17" s="7">
        <f t="shared" si="0"/>
        <v>712</v>
      </c>
      <c r="G17" s="8">
        <f>F17/(F22-F21)</f>
        <v>4.1737499267248956E-2</v>
      </c>
      <c r="H17" s="60"/>
      <c r="I17" s="60"/>
      <c r="J17" s="60"/>
      <c r="K17" s="55"/>
      <c r="L17" s="55"/>
      <c r="M17" s="55"/>
    </row>
    <row r="18" spans="1:16" x14ac:dyDescent="0.2">
      <c r="A18" s="16" t="s">
        <v>14</v>
      </c>
      <c r="B18" s="7">
        <v>70</v>
      </c>
      <c r="C18" s="8">
        <f>B18/(B22-B21)</f>
        <v>2.1077988557663355E-2</v>
      </c>
      <c r="D18" s="37">
        <v>262</v>
      </c>
      <c r="E18" s="38">
        <f>D18/(D22-D21)</f>
        <v>1.9071189401659631E-2</v>
      </c>
      <c r="F18" s="7">
        <f t="shared" si="0"/>
        <v>332</v>
      </c>
      <c r="G18" s="8">
        <f>F18/(F22-F21)</f>
        <v>1.9461867635852042E-2</v>
      </c>
      <c r="H18" s="60"/>
      <c r="I18" s="60"/>
      <c r="J18" s="60"/>
      <c r="K18" s="60"/>
      <c r="L18" s="60"/>
    </row>
    <row r="19" spans="1:16" x14ac:dyDescent="0.2">
      <c r="A19" s="16" t="s">
        <v>15</v>
      </c>
      <c r="B19" s="7">
        <v>22</v>
      </c>
      <c r="C19" s="8">
        <f>B19/(B22-B21)</f>
        <v>6.6245106895513398E-3</v>
      </c>
      <c r="D19" s="37">
        <v>53</v>
      </c>
      <c r="E19" s="38">
        <f>D19/(D22-D21)</f>
        <v>3.8579123598777116E-3</v>
      </c>
      <c r="F19" s="7">
        <f t="shared" si="0"/>
        <v>75</v>
      </c>
      <c r="G19" s="8">
        <f>F19/(F22-F21)</f>
        <v>4.3965062430388648E-3</v>
      </c>
      <c r="H19" s="60"/>
      <c r="I19" s="60"/>
      <c r="J19" s="60"/>
      <c r="K19" s="55"/>
      <c r="L19" s="55"/>
      <c r="M19" s="55"/>
    </row>
    <row r="20" spans="1:16" x14ac:dyDescent="0.2">
      <c r="A20" s="16" t="s">
        <v>16</v>
      </c>
      <c r="B20" s="7">
        <v>249</v>
      </c>
      <c r="C20" s="8">
        <f>B20/(B22-B21)</f>
        <v>7.4977416440831071E-2</v>
      </c>
      <c r="D20" s="37">
        <v>135</v>
      </c>
      <c r="E20" s="38">
        <f>D20/(D22-D21)</f>
        <v>9.8267578978017186E-3</v>
      </c>
      <c r="F20" s="7">
        <f t="shared" si="0"/>
        <v>384</v>
      </c>
      <c r="G20" s="8">
        <f>F20/(F22-F21)</f>
        <v>2.2510111964358988E-2</v>
      </c>
      <c r="H20" s="60"/>
      <c r="I20" s="60"/>
      <c r="J20" s="60"/>
      <c r="K20" s="60"/>
      <c r="L20" s="60"/>
    </row>
    <row r="21" spans="1:16" x14ac:dyDescent="0.2">
      <c r="A21" s="16" t="s">
        <v>17</v>
      </c>
      <c r="B21" s="7">
        <v>197</v>
      </c>
      <c r="C21" s="8"/>
      <c r="D21" s="37">
        <v>1123</v>
      </c>
      <c r="E21" s="38"/>
      <c r="F21" s="7">
        <f t="shared" si="0"/>
        <v>1320</v>
      </c>
      <c r="G21" s="8"/>
      <c r="H21" s="60"/>
      <c r="I21" s="60"/>
      <c r="J21" s="60"/>
      <c r="K21" s="55"/>
      <c r="L21" s="55"/>
      <c r="M21" s="55"/>
    </row>
    <row r="22" spans="1:16" x14ac:dyDescent="0.2">
      <c r="A22" s="16" t="s">
        <v>18</v>
      </c>
      <c r="B22" s="7">
        <f>SUM(B15:B21)</f>
        <v>3518</v>
      </c>
      <c r="C22" s="8"/>
      <c r="D22" s="37">
        <f>SUM(D15:D21)</f>
        <v>14861</v>
      </c>
      <c r="E22" s="38"/>
      <c r="F22" s="7">
        <f>SUM(F15:F21)</f>
        <v>18379</v>
      </c>
      <c r="G22" s="8"/>
      <c r="H22" s="60"/>
      <c r="I22" s="60"/>
      <c r="J22" s="60"/>
      <c r="K22" s="60"/>
      <c r="L22" s="60"/>
    </row>
    <row r="23" spans="1:16" x14ac:dyDescent="0.2">
      <c r="A23" s="3"/>
      <c r="B23" s="4"/>
      <c r="C23" s="5"/>
      <c r="D23" s="35"/>
      <c r="E23" s="36"/>
      <c r="F23" s="13"/>
      <c r="G23" s="14"/>
      <c r="H23" s="60"/>
      <c r="I23" s="60"/>
      <c r="J23" s="60"/>
      <c r="K23" s="55"/>
      <c r="L23" s="55"/>
      <c r="M23" s="55"/>
    </row>
    <row r="24" spans="1:16" x14ac:dyDescent="0.2">
      <c r="A24" s="12" t="s">
        <v>19</v>
      </c>
      <c r="B24" s="7">
        <v>1346</v>
      </c>
      <c r="C24" s="8">
        <f>B24/B4</f>
        <v>0.38260375213189313</v>
      </c>
      <c r="D24" s="37">
        <v>11334</v>
      </c>
      <c r="E24" s="38">
        <f>D24/D4</f>
        <v>0.76266738442904247</v>
      </c>
      <c r="F24" s="7">
        <f>B24+D24</f>
        <v>12680</v>
      </c>
      <c r="G24" s="8">
        <f>F24/F4</f>
        <v>0.68991784101420095</v>
      </c>
      <c r="H24" s="60"/>
      <c r="I24" s="60"/>
      <c r="J24" s="60"/>
      <c r="K24" s="60"/>
      <c r="L24" s="60"/>
    </row>
    <row r="25" spans="1:16" x14ac:dyDescent="0.2">
      <c r="A25" s="12" t="s">
        <v>20</v>
      </c>
      <c r="B25" s="7">
        <v>2172</v>
      </c>
      <c r="C25" s="8">
        <f>B25/B4</f>
        <v>0.61739624786810687</v>
      </c>
      <c r="D25" s="37">
        <v>3527</v>
      </c>
      <c r="E25" s="38">
        <f>D25/D4</f>
        <v>0.23733261557095753</v>
      </c>
      <c r="F25" s="7">
        <f>B25+D25</f>
        <v>5699</v>
      </c>
      <c r="G25" s="8">
        <f>F25/F4</f>
        <v>0.31008215898579899</v>
      </c>
      <c r="H25" s="60"/>
      <c r="I25" s="60"/>
      <c r="J25" s="60"/>
      <c r="K25" s="55"/>
      <c r="L25" s="55"/>
      <c r="M25" s="55"/>
    </row>
    <row r="26" spans="1:16" x14ac:dyDescent="0.2">
      <c r="A26" s="3"/>
      <c r="B26" s="4"/>
      <c r="C26" s="4"/>
      <c r="D26" s="38"/>
      <c r="E26" s="38"/>
      <c r="F26" s="7"/>
      <c r="G26" s="8"/>
      <c r="H26" s="60"/>
      <c r="I26" s="60"/>
      <c r="J26" s="60"/>
      <c r="K26" s="60"/>
      <c r="L26" s="60"/>
    </row>
    <row r="27" spans="1:16" s="15" customFormat="1" x14ac:dyDescent="0.2">
      <c r="A27" s="12" t="s">
        <v>21</v>
      </c>
      <c r="B27" s="13"/>
      <c r="C27" s="8"/>
      <c r="D27" s="37"/>
      <c r="E27" s="38"/>
      <c r="F27" s="13"/>
      <c r="G27" s="8"/>
      <c r="H27"/>
      <c r="I27"/>
      <c r="J27"/>
      <c r="K27" s="55"/>
      <c r="L27" s="55"/>
      <c r="M27" s="55"/>
      <c r="N27"/>
      <c r="O27"/>
      <c r="P27"/>
    </row>
    <row r="28" spans="1:16" x14ac:dyDescent="0.2">
      <c r="A28" s="16" t="s">
        <v>22</v>
      </c>
      <c r="B28" s="7">
        <v>1594</v>
      </c>
      <c r="C28" s="8">
        <f>B28/B4</f>
        <v>0.45309835133598636</v>
      </c>
      <c r="D28" s="37">
        <v>6881</v>
      </c>
      <c r="E28" s="38">
        <f>D28/D4</f>
        <v>0.46302402260951486</v>
      </c>
      <c r="F28" s="17">
        <f t="shared" ref="F28:F36" si="1">B28+D28</f>
        <v>8475</v>
      </c>
      <c r="G28" s="8">
        <f>F28/F4</f>
        <v>0.46112410903748846</v>
      </c>
      <c r="H28" s="91"/>
      <c r="I28" s="91"/>
      <c r="J28" s="91"/>
      <c r="K28" s="91"/>
      <c r="L28" s="91"/>
      <c r="M28" s="91"/>
      <c r="N28" s="91"/>
    </row>
    <row r="29" spans="1:16" x14ac:dyDescent="0.2">
      <c r="A29" s="16" t="s">
        <v>23</v>
      </c>
      <c r="B29" s="7">
        <v>849</v>
      </c>
      <c r="C29" s="8">
        <f>B29/B4</f>
        <v>0.24133030130756111</v>
      </c>
      <c r="D29" s="37">
        <v>4981</v>
      </c>
      <c r="E29" s="38">
        <f>D29/D4</f>
        <v>0.33517259942130406</v>
      </c>
      <c r="F29" s="17">
        <f t="shared" si="1"/>
        <v>5830</v>
      </c>
      <c r="G29" s="8">
        <f>F29/F4</f>
        <v>0.31720985907829591</v>
      </c>
      <c r="K29" s="55"/>
      <c r="L29" s="55"/>
      <c r="M29" s="55"/>
    </row>
    <row r="30" spans="1:16" x14ac:dyDescent="0.2">
      <c r="A30" s="16" t="s">
        <v>24</v>
      </c>
      <c r="B30" s="7">
        <v>277</v>
      </c>
      <c r="C30" s="8">
        <f>B30/B4</f>
        <v>7.8737919272313814E-2</v>
      </c>
      <c r="D30" s="37">
        <v>1019</v>
      </c>
      <c r="E30" s="38">
        <f>D30/D4</f>
        <v>6.8568736962519347E-2</v>
      </c>
      <c r="F30" s="17">
        <f t="shared" si="1"/>
        <v>1296</v>
      </c>
      <c r="G30" s="8">
        <f>F30/F4</f>
        <v>7.051526198378584E-2</v>
      </c>
    </row>
    <row r="31" spans="1:16" x14ac:dyDescent="0.2">
      <c r="A31" s="18" t="s">
        <v>25</v>
      </c>
      <c r="B31" s="7">
        <v>249</v>
      </c>
      <c r="C31" s="8">
        <f>B31/B4</f>
        <v>7.0778851620238767E-2</v>
      </c>
      <c r="D31" s="37">
        <v>853</v>
      </c>
      <c r="E31" s="38">
        <f>D31/D4</f>
        <v>5.7398559989233565E-2</v>
      </c>
      <c r="F31" s="17">
        <f t="shared" si="1"/>
        <v>1102</v>
      </c>
      <c r="G31" s="8">
        <f>F31/F4</f>
        <v>5.9959736655966045E-2</v>
      </c>
      <c r="K31" s="55"/>
      <c r="L31" s="55"/>
      <c r="M31" s="55"/>
    </row>
    <row r="32" spans="1:16" x14ac:dyDescent="0.2">
      <c r="A32" s="16" t="s">
        <v>26</v>
      </c>
      <c r="B32" s="7">
        <v>249</v>
      </c>
      <c r="C32" s="8">
        <f>B32/B4</f>
        <v>7.0778851620238767E-2</v>
      </c>
      <c r="D32" s="37">
        <v>846</v>
      </c>
      <c r="E32" s="38">
        <f>D32/D4</f>
        <v>5.6927528430119105E-2</v>
      </c>
      <c r="F32" s="17">
        <f t="shared" si="1"/>
        <v>1095</v>
      </c>
      <c r="G32" s="8">
        <f>F32/F4</f>
        <v>5.9578867185374612E-2</v>
      </c>
    </row>
    <row r="33" spans="1:16" x14ac:dyDescent="0.2">
      <c r="A33" s="16" t="s">
        <v>44</v>
      </c>
      <c r="B33" s="7">
        <v>1</v>
      </c>
      <c r="C33" s="8">
        <f>B33/B4</f>
        <v>2.8425241614553722E-4</v>
      </c>
      <c r="D33" s="37">
        <v>23</v>
      </c>
      <c r="E33" s="38">
        <f>D33/D4</f>
        <v>1.5476751228046565E-3</v>
      </c>
      <c r="F33" s="17">
        <f t="shared" si="1"/>
        <v>24</v>
      </c>
      <c r="G33" s="8">
        <f>F33/F4</f>
        <v>1.305838184884923E-3</v>
      </c>
    </row>
    <row r="34" spans="1:16" x14ac:dyDescent="0.2">
      <c r="A34" s="16" t="s">
        <v>40</v>
      </c>
      <c r="B34" s="7">
        <f>SUM(B28:B33)</f>
        <v>3219</v>
      </c>
      <c r="C34" s="8">
        <f>B34/B4</f>
        <v>0.91500852757248441</v>
      </c>
      <c r="D34" s="37">
        <f>SUM(D28:D33)</f>
        <v>14603</v>
      </c>
      <c r="E34" s="38">
        <f>D34/D4</f>
        <v>0.98263912253549557</v>
      </c>
      <c r="F34" s="17">
        <f t="shared" si="1"/>
        <v>17822</v>
      </c>
      <c r="G34" s="8">
        <f>F34/F4</f>
        <v>0.96969367212579571</v>
      </c>
    </row>
    <row r="35" spans="1:16" x14ac:dyDescent="0.2">
      <c r="A35" s="16" t="s">
        <v>27</v>
      </c>
      <c r="B35" s="7">
        <v>50</v>
      </c>
      <c r="C35" s="8">
        <f>B35/B4</f>
        <v>1.4212620807276862E-2</v>
      </c>
      <c r="D35" s="37">
        <v>118</v>
      </c>
      <c r="E35" s="38">
        <f>D35/D4</f>
        <v>7.9402462822151937E-3</v>
      </c>
      <c r="F35" s="17">
        <f t="shared" si="1"/>
        <v>168</v>
      </c>
      <c r="G35" s="8">
        <f>F35/F4</f>
        <v>9.1408672941944609E-3</v>
      </c>
    </row>
    <row r="36" spans="1:16" x14ac:dyDescent="0.2">
      <c r="A36" s="16" t="s">
        <v>28</v>
      </c>
      <c r="B36" s="7">
        <v>249</v>
      </c>
      <c r="C36" s="8">
        <f>B36/B4</f>
        <v>7.0778851620238767E-2</v>
      </c>
      <c r="D36" s="37">
        <v>140</v>
      </c>
      <c r="E36" s="38">
        <f>D36/D4</f>
        <v>9.4206311822892137E-3</v>
      </c>
      <c r="F36" s="17">
        <f t="shared" si="1"/>
        <v>389</v>
      </c>
      <c r="G36" s="8">
        <f>F36/F4</f>
        <v>2.1165460580009794E-2</v>
      </c>
    </row>
    <row r="37" spans="1:16" x14ac:dyDescent="0.2">
      <c r="A37" s="16" t="s">
        <v>29</v>
      </c>
      <c r="B37" s="7">
        <f>SUM(B34:B36)</f>
        <v>3518</v>
      </c>
      <c r="C37" s="8"/>
      <c r="D37" s="37">
        <f>SUM(D34:D36)</f>
        <v>14861</v>
      </c>
      <c r="E37" s="38"/>
      <c r="F37" s="17">
        <f>SUM(F34:F36)</f>
        <v>18379</v>
      </c>
      <c r="G37" s="8"/>
    </row>
    <row r="38" spans="1:16" x14ac:dyDescent="0.2">
      <c r="A38" s="3"/>
      <c r="B38" s="4"/>
      <c r="C38" s="8"/>
      <c r="D38" s="35"/>
      <c r="E38" s="38"/>
      <c r="F38" s="13"/>
      <c r="G38" s="8"/>
    </row>
    <row r="39" spans="1:16" s="15" customFormat="1" x14ac:dyDescent="0.2">
      <c r="A39" s="12" t="s">
        <v>43</v>
      </c>
      <c r="B39" s="13"/>
      <c r="C39" s="8"/>
      <c r="D39" s="37"/>
      <c r="E39" s="38"/>
      <c r="F39" s="13"/>
      <c r="G39" s="8"/>
      <c r="H39"/>
      <c r="I39"/>
      <c r="J39"/>
      <c r="K39"/>
      <c r="L39"/>
      <c r="M39"/>
      <c r="N39"/>
      <c r="O39"/>
      <c r="P39"/>
    </row>
    <row r="40" spans="1:16" x14ac:dyDescent="0.2">
      <c r="A40" s="16" t="s">
        <v>42</v>
      </c>
      <c r="B40" s="7"/>
      <c r="C40" s="8"/>
      <c r="D40" s="37">
        <v>18</v>
      </c>
      <c r="E40" s="38">
        <f>D40/(D48-D47)</f>
        <v>1.2155591572123178E-3</v>
      </c>
      <c r="F40" s="7">
        <f t="shared" ref="F40:F47" si="2">B40+D40</f>
        <v>18</v>
      </c>
      <c r="G40" s="8">
        <f>F40/(F48-F47)</f>
        <v>9.8392915710068872E-4</v>
      </c>
    </row>
    <row r="41" spans="1:16" x14ac:dyDescent="0.2">
      <c r="A41" s="16" t="s">
        <v>30</v>
      </c>
      <c r="B41" s="7">
        <v>122</v>
      </c>
      <c r="C41" s="8">
        <f>B41/(B48-B47)</f>
        <v>3.4997131382673553E-2</v>
      </c>
      <c r="D41" s="37">
        <v>9990</v>
      </c>
      <c r="E41" s="38">
        <f>D41/(D48-D47)</f>
        <v>0.67463533225283634</v>
      </c>
      <c r="F41" s="7">
        <f t="shared" si="2"/>
        <v>10112</v>
      </c>
      <c r="G41" s="8">
        <f>F41/(F48-F47)</f>
        <v>0.55274953536678695</v>
      </c>
    </row>
    <row r="42" spans="1:16" x14ac:dyDescent="0.2">
      <c r="A42" s="16" t="s">
        <v>31</v>
      </c>
      <c r="B42" s="7">
        <v>457</v>
      </c>
      <c r="C42" s="8">
        <f>B42/(B48-B47)</f>
        <v>0.13109581181870339</v>
      </c>
      <c r="D42" s="37">
        <v>1790</v>
      </c>
      <c r="E42" s="38">
        <f>D42/(D48-D47)</f>
        <v>0.12088060507833603</v>
      </c>
      <c r="F42" s="7">
        <f t="shared" si="2"/>
        <v>2247</v>
      </c>
      <c r="G42" s="8">
        <f>F42/(F48-F47)</f>
        <v>0.12282715644473598</v>
      </c>
    </row>
    <row r="43" spans="1:16" x14ac:dyDescent="0.2">
      <c r="A43" s="16" t="s">
        <v>32</v>
      </c>
      <c r="B43" s="7">
        <v>1621</v>
      </c>
      <c r="C43" s="8">
        <f>B43/(B48-B47)</f>
        <v>0.46500286861732643</v>
      </c>
      <c r="D43" s="37">
        <v>2027</v>
      </c>
      <c r="E43" s="38">
        <f>D43/(D48-D47)</f>
        <v>0.13688546731496487</v>
      </c>
      <c r="F43" s="7">
        <f t="shared" si="2"/>
        <v>3648</v>
      </c>
      <c r="G43" s="8">
        <f>F43/(F48-F47)</f>
        <v>0.19940964250573959</v>
      </c>
      <c r="I43" s="55"/>
      <c r="J43" s="55"/>
      <c r="K43" s="55"/>
    </row>
    <row r="44" spans="1:16" x14ac:dyDescent="0.2">
      <c r="A44" s="16" t="s">
        <v>33</v>
      </c>
      <c r="B44" s="7">
        <v>716</v>
      </c>
      <c r="C44" s="8">
        <f>B44/(B48-B47)</f>
        <v>0.20539300057372348</v>
      </c>
      <c r="D44" s="37">
        <v>644</v>
      </c>
      <c r="E44" s="38">
        <f>D44/(D48-D47)</f>
        <v>4.3490005402485141E-2</v>
      </c>
      <c r="F44" s="7">
        <f t="shared" si="2"/>
        <v>1360</v>
      </c>
      <c r="G44" s="8">
        <f>F44/(F48-F47)</f>
        <v>7.4341314092052038E-2</v>
      </c>
    </row>
    <row r="45" spans="1:16" x14ac:dyDescent="0.2">
      <c r="A45" s="16" t="s">
        <v>34</v>
      </c>
      <c r="B45" s="7">
        <v>449</v>
      </c>
      <c r="C45" s="8">
        <f>B45/(B48-B47)</f>
        <v>0.12880091795754448</v>
      </c>
      <c r="D45" s="37">
        <v>274</v>
      </c>
      <c r="E45" s="38">
        <f>D45/(D48-D47)</f>
        <v>1.8503511615343058E-2</v>
      </c>
      <c r="F45" s="7">
        <f t="shared" si="2"/>
        <v>723</v>
      </c>
      <c r="G45" s="8">
        <f>F45/(F48-F47)</f>
        <v>3.9521154476877665E-2</v>
      </c>
      <c r="I45" s="55"/>
      <c r="J45" s="55"/>
      <c r="K45" s="55"/>
    </row>
    <row r="46" spans="1:16" x14ac:dyDescent="0.2">
      <c r="A46" s="16" t="s">
        <v>35</v>
      </c>
      <c r="B46" s="7">
        <v>121</v>
      </c>
      <c r="C46" s="8">
        <f>B46/(B48-B47)</f>
        <v>3.4710269650028686E-2</v>
      </c>
      <c r="D46" s="37">
        <v>65</v>
      </c>
      <c r="E46" s="38">
        <f>D46/(D48-D47)</f>
        <v>4.3895191788222579E-3</v>
      </c>
      <c r="F46" s="7">
        <f t="shared" si="2"/>
        <v>186</v>
      </c>
      <c r="G46" s="8">
        <f>F46/(F48-F47)</f>
        <v>1.0167267956707117E-2</v>
      </c>
    </row>
    <row r="47" spans="1:16" x14ac:dyDescent="0.2">
      <c r="A47" s="19" t="s">
        <v>36</v>
      </c>
      <c r="B47" s="7">
        <v>32</v>
      </c>
      <c r="C47" s="8"/>
      <c r="D47" s="37">
        <v>53</v>
      </c>
      <c r="E47" s="38"/>
      <c r="F47" s="7">
        <f t="shared" si="2"/>
        <v>85</v>
      </c>
      <c r="G47" s="8"/>
      <c r="I47" s="55"/>
      <c r="J47" s="55"/>
      <c r="K47" s="55"/>
    </row>
    <row r="48" spans="1:16" x14ac:dyDescent="0.2">
      <c r="A48" s="19" t="s">
        <v>29</v>
      </c>
      <c r="B48" s="7">
        <f>SUM(B40:B47)</f>
        <v>3518</v>
      </c>
      <c r="C48" s="8"/>
      <c r="D48" s="37">
        <f>SUM(D40:D47)</f>
        <v>14861</v>
      </c>
      <c r="E48" s="38"/>
      <c r="F48" s="7">
        <f>SUM(F40:F47)</f>
        <v>18379</v>
      </c>
      <c r="G48" s="8"/>
    </row>
    <row r="49" spans="1:12" s="22" customFormat="1" x14ac:dyDescent="0.2">
      <c r="A49" s="20" t="s">
        <v>37</v>
      </c>
      <c r="B49" s="34">
        <v>34</v>
      </c>
      <c r="C49" s="34"/>
      <c r="D49" s="44">
        <v>23</v>
      </c>
      <c r="E49" s="38"/>
      <c r="F49" s="34">
        <v>25</v>
      </c>
      <c r="G49" s="21"/>
      <c r="H49"/>
      <c r="I49"/>
      <c r="J49"/>
      <c r="K49"/>
      <c r="L49"/>
    </row>
    <row r="50" spans="1:12" s="24" customFormat="1" x14ac:dyDescent="0.2">
      <c r="A50" s="23" t="s">
        <v>38</v>
      </c>
      <c r="B50" s="34">
        <v>30</v>
      </c>
      <c r="C50" s="34"/>
      <c r="D50" s="44">
        <v>21</v>
      </c>
      <c r="E50" s="44"/>
      <c r="F50" s="34">
        <v>22</v>
      </c>
      <c r="G50" s="21"/>
      <c r="H50" s="22"/>
      <c r="I50" s="22"/>
      <c r="J50" s="22"/>
      <c r="K50" s="22"/>
      <c r="L50" s="22"/>
    </row>
    <row r="51" spans="1:12" x14ac:dyDescent="0.2">
      <c r="A51" s="54" t="s">
        <v>45</v>
      </c>
      <c r="B51" s="54"/>
      <c r="C51" s="54"/>
      <c r="D51" s="54"/>
      <c r="E51" s="54"/>
      <c r="F51" s="54"/>
      <c r="G51" s="54"/>
      <c r="H51" s="24"/>
      <c r="I51" s="24"/>
      <c r="J51" s="24"/>
      <c r="K51" s="24"/>
      <c r="L51" s="24"/>
    </row>
    <row r="52" spans="1:12" x14ac:dyDescent="0.2">
      <c r="A52" t="s">
        <v>41</v>
      </c>
    </row>
    <row r="53" spans="1:12" x14ac:dyDescent="0.2">
      <c r="A53" s="116" t="s">
        <v>64</v>
      </c>
    </row>
  </sheetData>
  <mergeCells count="5">
    <mergeCell ref="A1:G1"/>
    <mergeCell ref="A2:G2"/>
    <mergeCell ref="F3:G3"/>
    <mergeCell ref="B3:C3"/>
    <mergeCell ref="D3:E3"/>
  </mergeCells>
  <pageMargins left="0.75" right="0.75" top="0.5" bottom="0.5" header="0.5" footer="0.5"/>
  <pageSetup orientation="portrait" r:id="rId1"/>
  <headerFooter alignWithMargins="0">
    <oddFooter>&amp;LD:\OU DATA BOOK\Student Profile\Student Information.xls</oddFooter>
  </headerFooter>
  <rowBreaks count="1" manualBreakCount="1">
    <brk id="5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53"/>
  <sheetViews>
    <sheetView zoomScale="120" zoomScaleNormal="120" workbookViewId="0">
      <selection activeCell="D3" sqref="D3:E50"/>
    </sheetView>
  </sheetViews>
  <sheetFormatPr defaultColWidth="10.28515625" defaultRowHeight="12.75" x14ac:dyDescent="0.2"/>
  <cols>
    <col min="1" max="1" width="24" customWidth="1"/>
    <col min="2" max="2" width="9.7109375" style="28" customWidth="1"/>
    <col min="3" max="3" width="9.7109375" style="29" customWidth="1"/>
    <col min="4" max="4" width="9.7109375" style="30" customWidth="1"/>
    <col min="5" max="5" width="9.7109375" style="31" customWidth="1"/>
  </cols>
  <sheetData>
    <row r="1" spans="1:12" s="1" customFormat="1" ht="18" x14ac:dyDescent="0.25">
      <c r="A1" s="148" t="s">
        <v>0</v>
      </c>
      <c r="B1" s="149"/>
      <c r="C1" s="149"/>
      <c r="D1" s="149"/>
      <c r="E1" s="149"/>
      <c r="F1" s="149"/>
      <c r="G1" s="150"/>
    </row>
    <row r="2" spans="1:12" s="2" customFormat="1" ht="18" x14ac:dyDescent="0.25">
      <c r="A2" s="143" t="s">
        <v>49</v>
      </c>
      <c r="B2" s="144"/>
      <c r="C2" s="144"/>
      <c r="D2" s="144"/>
      <c r="E2" s="144"/>
      <c r="F2" s="144"/>
      <c r="G2" s="147"/>
    </row>
    <row r="3" spans="1:12" x14ac:dyDescent="0.2">
      <c r="A3" s="3"/>
      <c r="B3" s="4" t="s">
        <v>1</v>
      </c>
      <c r="C3" s="5"/>
      <c r="D3" s="35" t="s">
        <v>2</v>
      </c>
      <c r="E3" s="36"/>
      <c r="F3" s="137" t="s">
        <v>3</v>
      </c>
      <c r="G3" s="138"/>
    </row>
    <row r="4" spans="1:12" x14ac:dyDescent="0.2">
      <c r="A4" s="6" t="s">
        <v>4</v>
      </c>
      <c r="B4" s="7">
        <v>3652</v>
      </c>
      <c r="C4" s="8"/>
      <c r="D4" s="37">
        <v>14106</v>
      </c>
      <c r="E4" s="38"/>
      <c r="F4" s="7">
        <f>B4+D4</f>
        <v>17758</v>
      </c>
      <c r="G4" s="8"/>
    </row>
    <row r="5" spans="1:12" x14ac:dyDescent="0.2">
      <c r="A5" s="6" t="s">
        <v>5</v>
      </c>
      <c r="B5" s="7">
        <v>21869</v>
      </c>
      <c r="C5" s="8"/>
      <c r="D5" s="37">
        <v>172624</v>
      </c>
      <c r="E5" s="38"/>
      <c r="F5" s="7">
        <f>B5+D5</f>
        <v>194493</v>
      </c>
      <c r="G5" s="8"/>
    </row>
    <row r="6" spans="1:12" x14ac:dyDescent="0.2">
      <c r="A6" s="9"/>
      <c r="B6" s="10"/>
      <c r="C6" s="11"/>
      <c r="D6" s="39"/>
      <c r="E6" s="38"/>
      <c r="F6" s="7"/>
      <c r="G6" s="8"/>
    </row>
    <row r="7" spans="1:12" x14ac:dyDescent="0.2">
      <c r="A7" s="12" t="s">
        <v>6</v>
      </c>
      <c r="B7" s="33">
        <v>1008.71</v>
      </c>
      <c r="C7" s="8"/>
      <c r="D7" s="101">
        <v>5739.7</v>
      </c>
      <c r="E7" s="38"/>
      <c r="F7" s="33">
        <f>B7+D7</f>
        <v>6748.41</v>
      </c>
      <c r="G7" s="8"/>
    </row>
    <row r="8" spans="1:12" x14ac:dyDescent="0.2">
      <c r="A8" s="3"/>
      <c r="B8" s="10"/>
      <c r="C8" s="11"/>
      <c r="D8" s="39"/>
      <c r="E8" s="38"/>
      <c r="F8" s="7"/>
      <c r="G8" s="8"/>
    </row>
    <row r="9" spans="1:12" s="15" customFormat="1" x14ac:dyDescent="0.2">
      <c r="A9" s="12" t="s">
        <v>7</v>
      </c>
      <c r="B9" s="4"/>
      <c r="C9" s="5"/>
      <c r="D9" s="35"/>
      <c r="E9" s="38"/>
      <c r="F9" s="13"/>
      <c r="G9" s="14"/>
    </row>
    <row r="10" spans="1:12" x14ac:dyDescent="0.2">
      <c r="A10" s="16" t="s">
        <v>8</v>
      </c>
      <c r="B10" s="7">
        <v>2438</v>
      </c>
      <c r="C10" s="8">
        <f>B10/B4</f>
        <v>0.66757940854326392</v>
      </c>
      <c r="D10" s="37">
        <v>8600</v>
      </c>
      <c r="E10" s="38">
        <f>D10/D4</f>
        <v>0.60966964412306823</v>
      </c>
      <c r="F10" s="7">
        <f>B10+D10</f>
        <v>11038</v>
      </c>
      <c r="G10" s="8">
        <f>F10/F4</f>
        <v>0.62157900664489241</v>
      </c>
    </row>
    <row r="11" spans="1:12" x14ac:dyDescent="0.2">
      <c r="A11" s="16" t="s">
        <v>9</v>
      </c>
      <c r="B11" s="7">
        <v>1214</v>
      </c>
      <c r="C11" s="8">
        <f>B11/B4</f>
        <v>0.33242059145673603</v>
      </c>
      <c r="D11" s="44">
        <v>5506</v>
      </c>
      <c r="E11" s="38">
        <f>D11/D4</f>
        <v>0.39033035587693182</v>
      </c>
      <c r="F11" s="7">
        <f>B11+D11</f>
        <v>6720</v>
      </c>
      <c r="G11" s="8">
        <f>F11/F4</f>
        <v>0.37842099335510754</v>
      </c>
    </row>
    <row r="12" spans="1:12" ht="9.75" hidden="1" customHeight="1" x14ac:dyDescent="0.2">
      <c r="A12" s="16" t="s">
        <v>17</v>
      </c>
      <c r="B12" s="7">
        <v>0</v>
      </c>
      <c r="C12" s="8">
        <f>B12/B4</f>
        <v>0</v>
      </c>
      <c r="D12" s="37">
        <v>5612</v>
      </c>
      <c r="E12" s="38">
        <f>D12/D4</f>
        <v>0.39784488869984402</v>
      </c>
      <c r="F12" s="7">
        <f>B12+D12</f>
        <v>5612</v>
      </c>
      <c r="G12" s="8">
        <f>F12/F4</f>
        <v>0.31602657956977137</v>
      </c>
    </row>
    <row r="13" spans="1:12" x14ac:dyDescent="0.2">
      <c r="A13" s="3"/>
      <c r="B13" s="17"/>
      <c r="C13" s="32"/>
      <c r="D13" s="41"/>
      <c r="E13" s="42"/>
      <c r="F13" s="17"/>
      <c r="G13" s="14"/>
      <c r="H13" s="60"/>
      <c r="I13" s="60"/>
      <c r="J13" s="60"/>
      <c r="K13" s="60"/>
      <c r="L13" s="60"/>
    </row>
    <row r="14" spans="1:12" s="15" customFormat="1" x14ac:dyDescent="0.2">
      <c r="A14" s="12" t="s">
        <v>10</v>
      </c>
      <c r="B14" s="16"/>
      <c r="C14" s="14"/>
      <c r="D14" s="43"/>
      <c r="E14" s="38"/>
      <c r="F14" s="13"/>
      <c r="G14" s="14"/>
      <c r="H14" s="61"/>
      <c r="I14" s="61"/>
      <c r="J14" s="61"/>
      <c r="K14" s="61"/>
      <c r="L14" s="61"/>
    </row>
    <row r="15" spans="1:12" x14ac:dyDescent="0.2">
      <c r="A15" s="16" t="s">
        <v>11</v>
      </c>
      <c r="B15" s="45">
        <v>2751</v>
      </c>
      <c r="C15" s="8">
        <f>B15/(B22-B21)</f>
        <v>0.79692931633835462</v>
      </c>
      <c r="D15" s="37">
        <v>10969</v>
      </c>
      <c r="E15" s="38">
        <f>D15/(D22-D21)</f>
        <v>0.83688105592431528</v>
      </c>
      <c r="F15" s="7">
        <f t="shared" ref="F15:F21" si="0">B15+D15</f>
        <v>13720</v>
      </c>
      <c r="G15" s="8">
        <f>F15/(F22-F21)</f>
        <v>0.82855244881937318</v>
      </c>
      <c r="H15" s="60"/>
      <c r="I15" s="60"/>
      <c r="J15" s="60"/>
      <c r="K15" s="60"/>
      <c r="L15" s="60"/>
    </row>
    <row r="16" spans="1:12" x14ac:dyDescent="0.2">
      <c r="A16" s="16" t="s">
        <v>12</v>
      </c>
      <c r="B16" s="45">
        <v>199</v>
      </c>
      <c r="C16" s="8">
        <f>B16/(B22-B21)</f>
        <v>5.7647740440324446E-2</v>
      </c>
      <c r="D16" s="37">
        <v>1190</v>
      </c>
      <c r="E16" s="38">
        <f>D16/(D22-D21)</f>
        <v>9.0791180285343706E-2</v>
      </c>
      <c r="F16" s="7">
        <f t="shared" si="0"/>
        <v>1389</v>
      </c>
      <c r="G16" s="8">
        <f>F16/(F22-F21)</f>
        <v>8.3881876924935081E-2</v>
      </c>
      <c r="H16" s="60"/>
      <c r="I16" s="60"/>
      <c r="J16" s="60"/>
      <c r="K16" s="60"/>
      <c r="L16" s="60"/>
    </row>
    <row r="17" spans="1:16" x14ac:dyDescent="0.2">
      <c r="A17" s="16" t="s">
        <v>13</v>
      </c>
      <c r="B17" s="7">
        <v>146</v>
      </c>
      <c r="C17" s="8">
        <f>B17/(B22-B21)</f>
        <v>4.2294322132097335E-2</v>
      </c>
      <c r="D17" s="37">
        <v>526</v>
      </c>
      <c r="E17" s="38">
        <f>D17/(D22-D21)</f>
        <v>4.0131227588311592E-2</v>
      </c>
      <c r="F17" s="7">
        <f t="shared" si="0"/>
        <v>672</v>
      </c>
      <c r="G17" s="8">
        <f>F17/(F22-F21)</f>
        <v>4.0582160758499908E-2</v>
      </c>
      <c r="H17" s="60"/>
      <c r="I17" s="60"/>
      <c r="J17" s="60"/>
      <c r="K17" s="55"/>
      <c r="L17" s="55"/>
      <c r="M17" s="55"/>
    </row>
    <row r="18" spans="1:16" x14ac:dyDescent="0.2">
      <c r="A18" s="16" t="s">
        <v>14</v>
      </c>
      <c r="B18" s="7">
        <v>65</v>
      </c>
      <c r="C18" s="8">
        <f>B18/(B22-B21)</f>
        <v>1.8829663962920046E-2</v>
      </c>
      <c r="D18" s="37">
        <v>237</v>
      </c>
      <c r="E18" s="38">
        <f>D18/(D22-D21)</f>
        <v>1.8081940947585261E-2</v>
      </c>
      <c r="F18" s="7">
        <f t="shared" si="0"/>
        <v>302</v>
      </c>
      <c r="G18" s="8">
        <f>F18/(F22-F21)</f>
        <v>1.8237816293254425E-2</v>
      </c>
      <c r="H18" s="60"/>
      <c r="I18" s="60"/>
      <c r="J18" s="60"/>
      <c r="K18" s="60"/>
      <c r="L18" s="60"/>
    </row>
    <row r="19" spans="1:16" x14ac:dyDescent="0.2">
      <c r="A19" s="16" t="s">
        <v>15</v>
      </c>
      <c r="B19" s="7">
        <v>23</v>
      </c>
      <c r="C19" s="8">
        <f>B19/(B22-B21)</f>
        <v>6.6628041714947859E-3</v>
      </c>
      <c r="D19" s="37">
        <v>53</v>
      </c>
      <c r="E19" s="38">
        <f>D19/(D22-D21)</f>
        <v>4.0436408026245521E-3</v>
      </c>
      <c r="F19" s="7">
        <f t="shared" si="0"/>
        <v>76</v>
      </c>
      <c r="G19" s="8">
        <f>F19/(F22-F21)</f>
        <v>4.5896491334017752E-3</v>
      </c>
      <c r="H19" s="60"/>
      <c r="I19" s="60"/>
      <c r="J19" s="60"/>
      <c r="K19" s="55"/>
      <c r="L19" s="55"/>
      <c r="M19" s="55"/>
    </row>
    <row r="20" spans="1:16" x14ac:dyDescent="0.2">
      <c r="A20" s="16" t="s">
        <v>16</v>
      </c>
      <c r="B20" s="7">
        <v>268</v>
      </c>
      <c r="C20" s="8">
        <f>B20/(B22-B21)</f>
        <v>7.7636152954808801E-2</v>
      </c>
      <c r="D20" s="37">
        <v>132</v>
      </c>
      <c r="E20" s="38">
        <f>D20/(D22-D21)</f>
        <v>1.0070954451819639E-2</v>
      </c>
      <c r="F20" s="7">
        <f t="shared" si="0"/>
        <v>400</v>
      </c>
      <c r="G20" s="8">
        <f>F20/(F22-F21)</f>
        <v>2.415604807053566E-2</v>
      </c>
      <c r="H20" s="60"/>
      <c r="I20" s="60"/>
      <c r="J20" s="60"/>
      <c r="K20" s="60"/>
      <c r="L20" s="60"/>
    </row>
    <row r="21" spans="1:16" x14ac:dyDescent="0.2">
      <c r="A21" s="16" t="s">
        <v>17</v>
      </c>
      <c r="B21" s="7">
        <v>200</v>
      </c>
      <c r="C21" s="8"/>
      <c r="D21" s="37">
        <v>999</v>
      </c>
      <c r="E21" s="38"/>
      <c r="F21" s="7">
        <f t="shared" si="0"/>
        <v>1199</v>
      </c>
      <c r="G21" s="8"/>
      <c r="H21" s="60"/>
      <c r="I21" s="60"/>
      <c r="J21" s="60"/>
      <c r="K21" s="55"/>
      <c r="L21" s="55"/>
      <c r="M21" s="55"/>
    </row>
    <row r="22" spans="1:16" x14ac:dyDescent="0.2">
      <c r="A22" s="16" t="s">
        <v>18</v>
      </c>
      <c r="B22" s="7">
        <f>SUM(B15:B21)</f>
        <v>3652</v>
      </c>
      <c r="C22" s="8"/>
      <c r="D22" s="37">
        <f>SUM(D15:D21)</f>
        <v>14106</v>
      </c>
      <c r="E22" s="38"/>
      <c r="F22" s="7">
        <f>SUM(F15:F21)</f>
        <v>17758</v>
      </c>
      <c r="G22" s="8"/>
      <c r="H22" s="60"/>
      <c r="I22" s="60"/>
      <c r="J22" s="60"/>
      <c r="K22" s="60"/>
      <c r="L22" s="60"/>
    </row>
    <row r="23" spans="1:16" x14ac:dyDescent="0.2">
      <c r="A23" s="3"/>
      <c r="B23" s="4"/>
      <c r="C23" s="5"/>
      <c r="D23" s="35"/>
      <c r="E23" s="36"/>
      <c r="F23" s="13"/>
      <c r="G23" s="14"/>
      <c r="H23" s="60"/>
      <c r="I23" s="60"/>
      <c r="J23" s="60"/>
      <c r="K23" s="55"/>
      <c r="L23" s="55"/>
      <c r="M23" s="55"/>
    </row>
    <row r="24" spans="1:16" x14ac:dyDescent="0.2">
      <c r="A24" s="12" t="s">
        <v>19</v>
      </c>
      <c r="B24" s="7">
        <v>1265</v>
      </c>
      <c r="C24" s="8">
        <f>B24/B4</f>
        <v>0.34638554216867468</v>
      </c>
      <c r="D24" s="37">
        <v>10665</v>
      </c>
      <c r="E24" s="38">
        <f>D24/D4</f>
        <v>0.7560612505316886</v>
      </c>
      <c r="F24" s="7">
        <f>B24+D24</f>
        <v>11930</v>
      </c>
      <c r="G24" s="8">
        <f>F24/F4</f>
        <v>0.67180988850095735</v>
      </c>
      <c r="H24" s="60"/>
      <c r="I24" s="60"/>
      <c r="J24" s="60"/>
      <c r="K24" s="60"/>
      <c r="L24" s="60"/>
    </row>
    <row r="25" spans="1:16" x14ac:dyDescent="0.2">
      <c r="A25" s="12" t="s">
        <v>20</v>
      </c>
      <c r="B25" s="7">
        <v>2387</v>
      </c>
      <c r="C25" s="8">
        <f>B25/B4</f>
        <v>0.65361445783132532</v>
      </c>
      <c r="D25" s="37">
        <v>3441</v>
      </c>
      <c r="E25" s="38">
        <f>D25/D4</f>
        <v>0.24393874946831134</v>
      </c>
      <c r="F25" s="7">
        <f>B25+D25</f>
        <v>5828</v>
      </c>
      <c r="G25" s="8">
        <f>F25/F4</f>
        <v>0.3281901114990427</v>
      </c>
      <c r="H25" s="60"/>
      <c r="I25" s="60"/>
      <c r="J25" s="60"/>
      <c r="K25" s="55"/>
      <c r="L25" s="55"/>
      <c r="M25" s="55"/>
    </row>
    <row r="26" spans="1:16" x14ac:dyDescent="0.2">
      <c r="A26" s="3"/>
      <c r="B26" s="4"/>
      <c r="C26" s="8"/>
      <c r="D26" s="37"/>
      <c r="E26" s="38"/>
      <c r="F26" s="7"/>
      <c r="G26" s="8"/>
      <c r="H26" s="60"/>
      <c r="I26" s="60"/>
      <c r="J26" s="60"/>
      <c r="K26" s="60"/>
      <c r="L26" s="60"/>
    </row>
    <row r="27" spans="1:16" s="15" customFormat="1" x14ac:dyDescent="0.2">
      <c r="A27" s="12" t="s">
        <v>21</v>
      </c>
      <c r="B27" s="13"/>
      <c r="C27" s="8"/>
      <c r="D27" s="37"/>
      <c r="E27" s="38"/>
      <c r="F27" s="13"/>
      <c r="G27" s="8"/>
      <c r="H27"/>
      <c r="I27"/>
      <c r="J27"/>
      <c r="K27" s="55"/>
      <c r="L27" s="55"/>
      <c r="M27" s="55"/>
      <c r="N27"/>
      <c r="O27"/>
      <c r="P27"/>
    </row>
    <row r="28" spans="1:16" x14ac:dyDescent="0.2">
      <c r="A28" s="16" t="s">
        <v>22</v>
      </c>
      <c r="B28" s="7">
        <v>1670</v>
      </c>
      <c r="C28" s="8">
        <f>B28/B4</f>
        <v>0.45728368017524645</v>
      </c>
      <c r="D28" s="37">
        <v>6599</v>
      </c>
      <c r="E28" s="38">
        <f>D28/D4</f>
        <v>0.46781511413582871</v>
      </c>
      <c r="F28" s="17">
        <f t="shared" ref="F28:F36" si="1">B28+D28</f>
        <v>8269</v>
      </c>
      <c r="G28" s="8">
        <f>F28/F4</f>
        <v>0.46564928482937268</v>
      </c>
      <c r="H28" s="91"/>
      <c r="I28" s="91"/>
      <c r="J28" s="91"/>
      <c r="K28" s="91"/>
      <c r="L28" s="91"/>
      <c r="M28" s="91"/>
      <c r="N28" s="91"/>
    </row>
    <row r="29" spans="1:16" x14ac:dyDescent="0.2">
      <c r="A29" s="16" t="s">
        <v>23</v>
      </c>
      <c r="B29" s="7">
        <v>857</v>
      </c>
      <c r="C29" s="8">
        <f>B29/B4</f>
        <v>0.23466593647316539</v>
      </c>
      <c r="D29" s="37">
        <v>4701</v>
      </c>
      <c r="E29" s="38">
        <f>D29/D4</f>
        <v>0.33326244151424927</v>
      </c>
      <c r="F29" s="17">
        <f t="shared" si="1"/>
        <v>5558</v>
      </c>
      <c r="G29" s="8">
        <f>F29/F4</f>
        <v>0.31298569658745357</v>
      </c>
      <c r="K29" s="55"/>
      <c r="L29" s="55"/>
      <c r="M29" s="55"/>
    </row>
    <row r="30" spans="1:16" x14ac:dyDescent="0.2">
      <c r="A30" s="16" t="s">
        <v>24</v>
      </c>
      <c r="B30" s="7">
        <v>280</v>
      </c>
      <c r="C30" s="8">
        <f>B30/B4</f>
        <v>7.6670317634173049E-2</v>
      </c>
      <c r="D30" s="37">
        <v>932</v>
      </c>
      <c r="E30" s="38">
        <f>D30/D4</f>
        <v>6.6071175386360412E-2</v>
      </c>
      <c r="F30" s="17">
        <f t="shared" si="1"/>
        <v>1212</v>
      </c>
      <c r="G30" s="8">
        <f>F30/F4</f>
        <v>6.8250929158689036E-2</v>
      </c>
    </row>
    <row r="31" spans="1:16" x14ac:dyDescent="0.2">
      <c r="A31" s="18" t="s">
        <v>25</v>
      </c>
      <c r="B31" s="7">
        <v>264</v>
      </c>
      <c r="C31" s="8">
        <f>B31/B4</f>
        <v>7.2289156626506021E-2</v>
      </c>
      <c r="D31" s="37">
        <v>790</v>
      </c>
      <c r="E31" s="38">
        <f>D31/D4</f>
        <v>5.6004537076421383E-2</v>
      </c>
      <c r="F31" s="17">
        <f t="shared" si="1"/>
        <v>1054</v>
      </c>
      <c r="G31" s="8">
        <f>F31/F4</f>
        <v>5.9353530803018355E-2</v>
      </c>
      <c r="K31" s="55"/>
      <c r="L31" s="55"/>
      <c r="M31" s="55"/>
    </row>
    <row r="32" spans="1:16" x14ac:dyDescent="0.2">
      <c r="A32" s="16" t="s">
        <v>26</v>
      </c>
      <c r="B32" s="7">
        <v>277</v>
      </c>
      <c r="C32" s="8">
        <f>B32/B4</f>
        <v>7.5848849945235483E-2</v>
      </c>
      <c r="D32" s="37">
        <v>807</v>
      </c>
      <c r="E32" s="38">
        <f>D32/D4</f>
        <v>5.7209698000850705E-2</v>
      </c>
      <c r="F32" s="17">
        <f t="shared" si="1"/>
        <v>1084</v>
      </c>
      <c r="G32" s="8">
        <f>F32/F4</f>
        <v>6.1042910237639372E-2</v>
      </c>
    </row>
    <row r="33" spans="1:16" x14ac:dyDescent="0.2">
      <c r="A33" s="16" t="s">
        <v>44</v>
      </c>
      <c r="B33" s="7">
        <v>0</v>
      </c>
      <c r="C33" s="8">
        <f>B33/B4</f>
        <v>0</v>
      </c>
      <c r="D33" s="37">
        <v>34</v>
      </c>
      <c r="E33" s="38">
        <f>D33/D4</f>
        <v>2.4103218488586418E-3</v>
      </c>
      <c r="F33" s="17">
        <f t="shared" si="1"/>
        <v>34</v>
      </c>
      <c r="G33" s="8">
        <f>F33/F4</f>
        <v>1.914630025903818E-3</v>
      </c>
    </row>
    <row r="34" spans="1:16" x14ac:dyDescent="0.2">
      <c r="A34" s="16" t="s">
        <v>40</v>
      </c>
      <c r="B34" s="7">
        <f>SUM(B28:B33)</f>
        <v>3348</v>
      </c>
      <c r="C34" s="8">
        <f>B34/B4</f>
        <v>0.91675794085432638</v>
      </c>
      <c r="D34" s="37">
        <f>SUM(D28:D33)</f>
        <v>13863</v>
      </c>
      <c r="E34" s="38">
        <f>D34/D4</f>
        <v>0.98277328796256913</v>
      </c>
      <c r="F34" s="17">
        <f t="shared" si="1"/>
        <v>17211</v>
      </c>
      <c r="G34" s="8">
        <f>F34/F4</f>
        <v>0.96919698164207679</v>
      </c>
    </row>
    <row r="35" spans="1:16" x14ac:dyDescent="0.2">
      <c r="A35" s="16" t="s">
        <v>27</v>
      </c>
      <c r="B35" s="7">
        <v>34</v>
      </c>
      <c r="C35" s="8">
        <f>B35/B4</f>
        <v>9.3099671412924419E-3</v>
      </c>
      <c r="D35" s="37">
        <v>100</v>
      </c>
      <c r="E35" s="38">
        <f>D35/D4</f>
        <v>7.08918190840777E-3</v>
      </c>
      <c r="F35" s="17">
        <f t="shared" si="1"/>
        <v>134</v>
      </c>
      <c r="G35" s="8">
        <f>F35/F4</f>
        <v>7.545894807973871E-3</v>
      </c>
    </row>
    <row r="36" spans="1:16" x14ac:dyDescent="0.2">
      <c r="A36" s="16" t="s">
        <v>28</v>
      </c>
      <c r="B36" s="7">
        <v>270</v>
      </c>
      <c r="C36" s="8">
        <f>B36/B4</f>
        <v>7.3932092004381167E-2</v>
      </c>
      <c r="D36" s="37">
        <v>143</v>
      </c>
      <c r="E36" s="38">
        <f>D36/D4</f>
        <v>1.013753012902311E-2</v>
      </c>
      <c r="F36" s="17">
        <f t="shared" si="1"/>
        <v>413</v>
      </c>
      <c r="G36" s="8">
        <f>F36/F4</f>
        <v>2.325712354994932E-2</v>
      </c>
    </row>
    <row r="37" spans="1:16" x14ac:dyDescent="0.2">
      <c r="A37" s="16" t="s">
        <v>29</v>
      </c>
      <c r="B37" s="7">
        <f>SUM(B34:B36)</f>
        <v>3652</v>
      </c>
      <c r="C37" s="8"/>
      <c r="D37" s="37">
        <f>SUM(D34:D36)</f>
        <v>14106</v>
      </c>
      <c r="E37" s="38"/>
      <c r="F37" s="17">
        <f>SUM(F34:F36)</f>
        <v>17758</v>
      </c>
      <c r="G37" s="8"/>
    </row>
    <row r="38" spans="1:16" x14ac:dyDescent="0.2">
      <c r="A38" s="3"/>
      <c r="B38" s="4"/>
      <c r="C38" s="8"/>
      <c r="D38" s="35"/>
      <c r="E38" s="38"/>
      <c r="F38" s="13"/>
      <c r="G38" s="8"/>
    </row>
    <row r="39" spans="1:16" s="15" customFormat="1" x14ac:dyDescent="0.2">
      <c r="A39" s="12" t="s">
        <v>43</v>
      </c>
      <c r="B39" s="13"/>
      <c r="C39" s="8"/>
      <c r="D39" s="37"/>
      <c r="E39" s="38"/>
      <c r="F39" s="13"/>
      <c r="G39" s="8"/>
      <c r="H39"/>
      <c r="I39"/>
      <c r="J39"/>
      <c r="K39"/>
      <c r="L39"/>
      <c r="M39"/>
      <c r="N39"/>
      <c r="O39"/>
      <c r="P39"/>
    </row>
    <row r="40" spans="1:16" x14ac:dyDescent="0.2">
      <c r="A40" s="16" t="s">
        <v>42</v>
      </c>
      <c r="B40" s="7">
        <v>1</v>
      </c>
      <c r="C40" s="8"/>
      <c r="D40" s="37">
        <v>10</v>
      </c>
      <c r="E40" s="38">
        <f>D40/(D48-D47)</f>
        <v>7.1053005542134429E-4</v>
      </c>
      <c r="F40" s="7">
        <f t="shared" ref="F40:F47" si="2">B40+D40</f>
        <v>11</v>
      </c>
      <c r="G40" s="8">
        <f>F40/(F48-F47)</f>
        <v>6.2153915696688887E-4</v>
      </c>
    </row>
    <row r="41" spans="1:16" x14ac:dyDescent="0.2">
      <c r="A41" s="16" t="s">
        <v>30</v>
      </c>
      <c r="B41" s="7">
        <v>130</v>
      </c>
      <c r="C41" s="8">
        <f>B41/(B48-B47)</f>
        <v>3.5871964679911703E-2</v>
      </c>
      <c r="D41" s="37">
        <v>9496</v>
      </c>
      <c r="E41" s="38">
        <f>D41/(D48-D47)</f>
        <v>0.67471934062810857</v>
      </c>
      <c r="F41" s="7">
        <f t="shared" si="2"/>
        <v>9626</v>
      </c>
      <c r="G41" s="8">
        <f>F41/(F48-F47)</f>
        <v>0.54390326590575211</v>
      </c>
    </row>
    <row r="42" spans="1:16" x14ac:dyDescent="0.2">
      <c r="A42" s="16" t="s">
        <v>31</v>
      </c>
      <c r="B42" s="7">
        <v>392</v>
      </c>
      <c r="C42" s="8">
        <f>B42/(B48-B47)</f>
        <v>0.10816777041942605</v>
      </c>
      <c r="D42" s="37">
        <v>1682</v>
      </c>
      <c r="E42" s="38">
        <f>D42/(D48-D47)</f>
        <v>0.11951115532187012</v>
      </c>
      <c r="F42" s="7">
        <f t="shared" si="2"/>
        <v>2074</v>
      </c>
      <c r="G42" s="8">
        <f>F42/(F48-F47)</f>
        <v>0.11718838286812069</v>
      </c>
    </row>
    <row r="43" spans="1:16" x14ac:dyDescent="0.2">
      <c r="A43" s="16" t="s">
        <v>32</v>
      </c>
      <c r="B43" s="7">
        <v>1797</v>
      </c>
      <c r="C43" s="8">
        <f>B43/(B48-B47)</f>
        <v>0.49586092715231789</v>
      </c>
      <c r="D43" s="37">
        <v>1947</v>
      </c>
      <c r="E43" s="38">
        <f>D43/(D48-D47)</f>
        <v>0.13834020179053574</v>
      </c>
      <c r="F43" s="7">
        <f t="shared" si="2"/>
        <v>3744</v>
      </c>
      <c r="G43" s="8">
        <f>F43/(F48-F47)</f>
        <v>0.21154932760763928</v>
      </c>
      <c r="I43" s="55"/>
      <c r="J43" s="55"/>
      <c r="K43" s="55"/>
    </row>
    <row r="44" spans="1:16" x14ac:dyDescent="0.2">
      <c r="A44" s="16" t="s">
        <v>33</v>
      </c>
      <c r="B44" s="7">
        <v>753</v>
      </c>
      <c r="C44" s="8">
        <f>B44/(B48-B47)</f>
        <v>0.20778145695364239</v>
      </c>
      <c r="D44" s="37">
        <v>622</v>
      </c>
      <c r="E44" s="38">
        <f>D44/(D48-D47)</f>
        <v>4.4194969447207619E-2</v>
      </c>
      <c r="F44" s="7">
        <f t="shared" si="2"/>
        <v>1375</v>
      </c>
      <c r="G44" s="8">
        <f>F44/(F48-F47)</f>
        <v>7.769239462086111E-2</v>
      </c>
    </row>
    <row r="45" spans="1:16" x14ac:dyDescent="0.2">
      <c r="A45" s="16" t="s">
        <v>34</v>
      </c>
      <c r="B45" s="7">
        <v>444</v>
      </c>
      <c r="C45" s="8">
        <f>B45/(B48-B47)</f>
        <v>0.12251655629139073</v>
      </c>
      <c r="D45" s="37">
        <v>259</v>
      </c>
      <c r="E45" s="38">
        <f>D45/(D48-D47)</f>
        <v>1.8402728435412817E-2</v>
      </c>
      <c r="F45" s="7">
        <f t="shared" si="2"/>
        <v>703</v>
      </c>
      <c r="G45" s="8">
        <f>F45/(F48-F47)</f>
        <v>3.9722002486156628E-2</v>
      </c>
      <c r="I45" s="55"/>
      <c r="J45" s="55"/>
      <c r="K45" s="55"/>
    </row>
    <row r="46" spans="1:16" x14ac:dyDescent="0.2">
      <c r="A46" s="16" t="s">
        <v>35</v>
      </c>
      <c r="B46" s="7">
        <v>107</v>
      </c>
      <c r="C46" s="8">
        <f>B46/(B48-B47)</f>
        <v>2.9525386313465785E-2</v>
      </c>
      <c r="D46" s="37">
        <v>58</v>
      </c>
      <c r="E46" s="38">
        <f>D46/(D48-D47)</f>
        <v>4.1210743214437967E-3</v>
      </c>
      <c r="F46" s="7">
        <f t="shared" si="2"/>
        <v>165</v>
      </c>
      <c r="G46" s="8">
        <f>F46/(F48-F47)</f>
        <v>9.3230873545033337E-3</v>
      </c>
    </row>
    <row r="47" spans="1:16" x14ac:dyDescent="0.2">
      <c r="A47" s="19" t="s">
        <v>36</v>
      </c>
      <c r="B47" s="7">
        <v>28</v>
      </c>
      <c r="C47" s="8"/>
      <c r="D47" s="37">
        <v>32</v>
      </c>
      <c r="E47" s="38"/>
      <c r="F47" s="7">
        <f t="shared" si="2"/>
        <v>60</v>
      </c>
      <c r="G47" s="8"/>
      <c r="I47" s="55"/>
      <c r="J47" s="55"/>
      <c r="K47" s="55"/>
    </row>
    <row r="48" spans="1:16" x14ac:dyDescent="0.2">
      <c r="A48" s="19" t="s">
        <v>29</v>
      </c>
      <c r="B48" s="7">
        <f>SUM(B40:B47)</f>
        <v>3652</v>
      </c>
      <c r="C48" s="8"/>
      <c r="D48" s="37">
        <f>SUM(D40:D47)</f>
        <v>14106</v>
      </c>
      <c r="E48" s="38"/>
      <c r="F48" s="7">
        <f>SUM(F40:F47)</f>
        <v>17758</v>
      </c>
      <c r="G48" s="8"/>
    </row>
    <row r="49" spans="1:12" s="22" customFormat="1" x14ac:dyDescent="0.2">
      <c r="A49" s="20" t="s">
        <v>37</v>
      </c>
      <c r="B49" s="34">
        <v>33</v>
      </c>
      <c r="C49" s="34"/>
      <c r="D49" s="44">
        <v>23</v>
      </c>
      <c r="E49" s="38"/>
      <c r="F49" s="34">
        <v>25</v>
      </c>
      <c r="G49" s="21"/>
      <c r="H49"/>
      <c r="I49"/>
      <c r="J49"/>
      <c r="K49"/>
      <c r="L49"/>
    </row>
    <row r="50" spans="1:12" s="24" customFormat="1" x14ac:dyDescent="0.2">
      <c r="A50" s="23" t="s">
        <v>38</v>
      </c>
      <c r="B50" s="34">
        <v>30</v>
      </c>
      <c r="C50" s="34"/>
      <c r="D50" s="44">
        <v>21</v>
      </c>
      <c r="E50" s="44"/>
      <c r="F50" s="34">
        <v>22</v>
      </c>
      <c r="G50" s="21"/>
      <c r="H50" s="22"/>
      <c r="I50" s="22"/>
      <c r="J50" s="22"/>
      <c r="K50" s="22"/>
      <c r="L50" s="22"/>
    </row>
    <row r="51" spans="1:12" x14ac:dyDescent="0.2">
      <c r="A51" s="54" t="s">
        <v>45</v>
      </c>
      <c r="B51" s="54"/>
      <c r="C51" s="54"/>
      <c r="D51" s="54"/>
      <c r="E51" s="54"/>
      <c r="F51" s="54"/>
      <c r="G51" s="54"/>
      <c r="H51" s="24"/>
      <c r="I51" s="24"/>
      <c r="J51" s="24"/>
      <c r="K51" s="24"/>
      <c r="L51" s="24"/>
    </row>
    <row r="52" spans="1:12" x14ac:dyDescent="0.2">
      <c r="A52" t="s">
        <v>41</v>
      </c>
    </row>
    <row r="53" spans="1:12" x14ac:dyDescent="0.2">
      <c r="A53" s="116" t="s">
        <v>65</v>
      </c>
    </row>
  </sheetData>
  <mergeCells count="3">
    <mergeCell ref="F3:G3"/>
    <mergeCell ref="A1:G1"/>
    <mergeCell ref="A2:G2"/>
  </mergeCells>
  <phoneticPr fontId="0" type="noConversion"/>
  <pageMargins left="0.75" right="0.75" top="0.5" bottom="0.5" header="0.5" footer="0.5"/>
  <pageSetup orientation="portrait" r:id="rId1"/>
  <headerFooter alignWithMargins="0">
    <oddFooter>&amp;LD:\OU DATA BOOK\Student Profile\Student Information.xls</oddFooter>
  </headerFooter>
  <rowBreaks count="1" manualBreakCount="1">
    <brk id="5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52"/>
  <sheetViews>
    <sheetView zoomScale="120" zoomScaleNormal="120" workbookViewId="0">
      <selection activeCell="D3" sqref="D3:E50"/>
    </sheetView>
  </sheetViews>
  <sheetFormatPr defaultColWidth="10.28515625" defaultRowHeight="12.75" x14ac:dyDescent="0.2"/>
  <cols>
    <col min="1" max="1" width="24" customWidth="1"/>
    <col min="2" max="2" width="9.7109375" style="28" customWidth="1"/>
    <col min="3" max="3" width="9.7109375" style="29" customWidth="1"/>
    <col min="4" max="4" width="9.7109375" style="30" customWidth="1"/>
    <col min="5" max="5" width="9.7109375" style="31" customWidth="1"/>
  </cols>
  <sheetData>
    <row r="1" spans="1:12" s="1" customFormat="1" ht="18" x14ac:dyDescent="0.25">
      <c r="A1" s="148" t="s">
        <v>0</v>
      </c>
      <c r="B1" s="149"/>
      <c r="C1" s="149"/>
      <c r="D1" s="149"/>
      <c r="E1" s="149"/>
      <c r="F1" s="149"/>
      <c r="G1" s="150"/>
    </row>
    <row r="2" spans="1:12" s="2" customFormat="1" ht="18" x14ac:dyDescent="0.25">
      <c r="A2" s="143" t="s">
        <v>48</v>
      </c>
      <c r="B2" s="144"/>
      <c r="C2" s="144"/>
      <c r="D2" s="144"/>
      <c r="E2" s="144"/>
      <c r="F2" s="144"/>
      <c r="G2" s="147"/>
    </row>
    <row r="3" spans="1:12" x14ac:dyDescent="0.2">
      <c r="A3" s="3"/>
      <c r="B3" s="4" t="s">
        <v>1</v>
      </c>
      <c r="C3" s="5"/>
      <c r="D3" s="35" t="s">
        <v>2</v>
      </c>
      <c r="E3" s="36"/>
      <c r="F3" s="137" t="s">
        <v>3</v>
      </c>
      <c r="G3" s="138"/>
    </row>
    <row r="4" spans="1:12" x14ac:dyDescent="0.2">
      <c r="A4" s="6" t="s">
        <v>4</v>
      </c>
      <c r="B4" s="7">
        <v>3860</v>
      </c>
      <c r="C4" s="8"/>
      <c r="D4" s="37">
        <v>13731</v>
      </c>
      <c r="E4" s="38"/>
      <c r="F4" s="7">
        <f>B4+D4</f>
        <v>17591</v>
      </c>
      <c r="G4" s="8"/>
    </row>
    <row r="5" spans="1:12" x14ac:dyDescent="0.2">
      <c r="A5" s="6" t="s">
        <v>5</v>
      </c>
      <c r="B5" s="7">
        <v>23140</v>
      </c>
      <c r="C5" s="8"/>
      <c r="D5" s="37">
        <v>165537</v>
      </c>
      <c r="E5" s="38"/>
      <c r="F5" s="7">
        <f>B5+D5</f>
        <v>188677</v>
      </c>
      <c r="G5" s="8"/>
    </row>
    <row r="6" spans="1:12" x14ac:dyDescent="0.2">
      <c r="A6" s="9"/>
      <c r="B6" s="10"/>
      <c r="C6" s="11"/>
      <c r="D6" s="39"/>
      <c r="E6" s="38"/>
      <c r="F6" s="7"/>
      <c r="G6" s="8"/>
    </row>
    <row r="7" spans="1:12" x14ac:dyDescent="0.2">
      <c r="A7" s="12" t="s">
        <v>6</v>
      </c>
      <c r="B7" s="33">
        <v>1052.48</v>
      </c>
      <c r="C7" s="8"/>
      <c r="D7" s="40">
        <v>5507.57</v>
      </c>
      <c r="E7" s="38"/>
      <c r="F7" s="33">
        <f>B7+D7</f>
        <v>6560.0499999999993</v>
      </c>
      <c r="G7" s="8"/>
    </row>
    <row r="8" spans="1:12" x14ac:dyDescent="0.2">
      <c r="A8" s="3"/>
      <c r="B8" s="10"/>
      <c r="C8" s="11"/>
      <c r="D8" s="39"/>
      <c r="E8" s="38"/>
      <c r="F8" s="7"/>
      <c r="G8" s="8"/>
    </row>
    <row r="9" spans="1:12" s="15" customFormat="1" x14ac:dyDescent="0.2">
      <c r="A9" s="12" t="s">
        <v>7</v>
      </c>
      <c r="B9" s="4"/>
      <c r="C9" s="5"/>
      <c r="D9" s="35"/>
      <c r="E9" s="38"/>
      <c r="F9" s="13"/>
      <c r="G9" s="14"/>
    </row>
    <row r="10" spans="1:12" x14ac:dyDescent="0.2">
      <c r="A10" s="16" t="s">
        <v>8</v>
      </c>
      <c r="B10" s="7">
        <v>2556</v>
      </c>
      <c r="C10" s="8">
        <f>B10/B4</f>
        <v>0.66217616580310878</v>
      </c>
      <c r="D10" s="37">
        <v>8487</v>
      </c>
      <c r="E10" s="38">
        <f>D10/D4</f>
        <v>0.61809045226130654</v>
      </c>
      <c r="F10" s="7">
        <f>B10+D10</f>
        <v>11043</v>
      </c>
      <c r="G10" s="8">
        <f>F10/F4</f>
        <v>0.62776419760104596</v>
      </c>
    </row>
    <row r="11" spans="1:12" x14ac:dyDescent="0.2">
      <c r="A11" s="16" t="s">
        <v>9</v>
      </c>
      <c r="B11" s="7">
        <v>1304</v>
      </c>
      <c r="C11" s="8">
        <f>B11/B4</f>
        <v>0.33782383419689122</v>
      </c>
      <c r="D11" s="37">
        <v>5244</v>
      </c>
      <c r="E11" s="38">
        <f>D11/D4</f>
        <v>0.38190954773869346</v>
      </c>
      <c r="F11" s="7">
        <f>B11+D11</f>
        <v>6548</v>
      </c>
      <c r="G11" s="8">
        <f>F11/F4</f>
        <v>0.37223580239895399</v>
      </c>
    </row>
    <row r="12" spans="1:12" ht="12.75" hidden="1" customHeight="1" x14ac:dyDescent="0.2">
      <c r="A12" s="16" t="s">
        <v>17</v>
      </c>
      <c r="B12" s="7"/>
      <c r="C12" s="8">
        <f>B12/B4</f>
        <v>0</v>
      </c>
      <c r="D12" s="37"/>
      <c r="E12" s="38">
        <f>D12/D4</f>
        <v>0</v>
      </c>
      <c r="F12" s="7">
        <f>B12+D12</f>
        <v>0</v>
      </c>
      <c r="G12" s="8">
        <f>F12/F4</f>
        <v>0</v>
      </c>
    </row>
    <row r="13" spans="1:12" x14ac:dyDescent="0.2">
      <c r="A13" s="3"/>
      <c r="B13" s="17"/>
      <c r="C13" s="32"/>
      <c r="D13" s="41"/>
      <c r="E13" s="42"/>
      <c r="F13" s="17"/>
      <c r="G13" s="14"/>
      <c r="H13" s="60"/>
      <c r="I13" s="60"/>
      <c r="J13" s="60"/>
      <c r="K13" s="60"/>
      <c r="L13" s="60"/>
    </row>
    <row r="14" spans="1:12" s="15" customFormat="1" x14ac:dyDescent="0.2">
      <c r="A14" s="12" t="s">
        <v>10</v>
      </c>
      <c r="B14" s="16"/>
      <c r="C14" s="14"/>
      <c r="D14" s="43"/>
      <c r="E14" s="38"/>
      <c r="F14" s="13"/>
      <c r="G14" s="14"/>
      <c r="H14" s="61"/>
      <c r="I14" s="61"/>
      <c r="J14" s="61"/>
      <c r="K14" s="61"/>
      <c r="L14" s="61"/>
    </row>
    <row r="15" spans="1:12" x14ac:dyDescent="0.2">
      <c r="A15" s="16" t="s">
        <v>11</v>
      </c>
      <c r="B15" s="45">
        <v>2947</v>
      </c>
      <c r="C15" s="8">
        <f>B15/(B22-B21)</f>
        <v>0.80321613518669932</v>
      </c>
      <c r="D15" s="37">
        <v>10772</v>
      </c>
      <c r="E15" s="38">
        <f>D15/(D22-D21)</f>
        <v>0.83783153146146072</v>
      </c>
      <c r="F15" s="7">
        <f t="shared" ref="F15:F21" si="0">B15+D15</f>
        <v>13719</v>
      </c>
      <c r="G15" s="8">
        <f>F15/(F22-F21)</f>
        <v>0.83014643591915771</v>
      </c>
      <c r="H15" s="60"/>
      <c r="I15" s="60"/>
      <c r="J15" s="60"/>
      <c r="K15" s="60"/>
      <c r="L15" s="60"/>
    </row>
    <row r="16" spans="1:12" x14ac:dyDescent="0.2">
      <c r="A16" s="16" t="s">
        <v>12</v>
      </c>
      <c r="B16" s="45">
        <v>201</v>
      </c>
      <c r="C16" s="8">
        <f>B16/(B22-B21)</f>
        <v>5.4783319705641861E-2</v>
      </c>
      <c r="D16" s="37">
        <v>1145</v>
      </c>
      <c r="E16" s="38">
        <f>D16/(D22-D21)</f>
        <v>8.9056545072723037E-2</v>
      </c>
      <c r="F16" s="7">
        <f t="shared" si="0"/>
        <v>1346</v>
      </c>
      <c r="G16" s="8">
        <f>F16/(F22-F21)</f>
        <v>8.14474161926661E-2</v>
      </c>
      <c r="H16" s="60"/>
      <c r="I16" s="60"/>
      <c r="J16" s="60"/>
      <c r="K16" s="60"/>
      <c r="L16" s="60"/>
    </row>
    <row r="17" spans="1:16" x14ac:dyDescent="0.2">
      <c r="A17" s="16" t="s">
        <v>13</v>
      </c>
      <c r="B17" s="7">
        <v>144</v>
      </c>
      <c r="C17" s="8">
        <f>B17/(B22-B21)</f>
        <v>3.9247751430907606E-2</v>
      </c>
      <c r="D17" s="37">
        <v>519</v>
      </c>
      <c r="E17" s="38">
        <f>D17/(D22-D21)</f>
        <v>4.0367115190168779E-2</v>
      </c>
      <c r="F17" s="7">
        <f t="shared" si="0"/>
        <v>663</v>
      </c>
      <c r="G17" s="8">
        <f>F17/(F22-F21)</f>
        <v>4.0118600992375651E-2</v>
      </c>
      <c r="H17" s="60"/>
      <c r="I17" s="60"/>
      <c r="J17" s="60"/>
      <c r="K17" s="60"/>
      <c r="L17" s="60"/>
    </row>
    <row r="18" spans="1:16" x14ac:dyDescent="0.2">
      <c r="A18" s="16" t="s">
        <v>14</v>
      </c>
      <c r="B18" s="7">
        <v>58</v>
      </c>
      <c r="C18" s="8">
        <f>B18/(B22-B21)</f>
        <v>1.5808122104115564E-2</v>
      </c>
      <c r="D18" s="37">
        <v>218</v>
      </c>
      <c r="E18" s="38">
        <f>D18/(D22-D21)</f>
        <v>1.6955743952710586E-2</v>
      </c>
      <c r="F18" s="7">
        <f t="shared" si="0"/>
        <v>276</v>
      </c>
      <c r="G18" s="8">
        <f>F18/(F22-F21)</f>
        <v>1.6700956069224254E-2</v>
      </c>
      <c r="H18" s="60"/>
      <c r="I18" s="60"/>
      <c r="J18" s="60"/>
      <c r="K18" s="60"/>
      <c r="L18" s="60"/>
    </row>
    <row r="19" spans="1:16" x14ac:dyDescent="0.2">
      <c r="A19" s="16" t="s">
        <v>15</v>
      </c>
      <c r="B19" s="7">
        <v>23</v>
      </c>
      <c r="C19" s="8">
        <f>B19/(B22-B21)</f>
        <v>6.2687380757699643E-3</v>
      </c>
      <c r="D19" s="37">
        <v>57</v>
      </c>
      <c r="E19" s="38">
        <f>D19/(D22-D21)</f>
        <v>4.4333825931399239E-3</v>
      </c>
      <c r="F19" s="7">
        <f t="shared" si="0"/>
        <v>80</v>
      </c>
      <c r="G19" s="8">
        <f>F19/(F22-F21)</f>
        <v>4.8408568316592035E-3</v>
      </c>
      <c r="H19" s="60"/>
      <c r="I19" s="60"/>
      <c r="J19" s="60"/>
      <c r="K19" s="60"/>
      <c r="L19" s="60"/>
    </row>
    <row r="20" spans="1:16" x14ac:dyDescent="0.2">
      <c r="A20" s="16" t="s">
        <v>16</v>
      </c>
      <c r="B20" s="7">
        <v>296</v>
      </c>
      <c r="C20" s="8">
        <f>B20/(B22-B21)</f>
        <v>8.0675933496865637E-2</v>
      </c>
      <c r="D20" s="37">
        <v>146</v>
      </c>
      <c r="E20" s="38">
        <f>D20/(D22-D21)</f>
        <v>1.1355681729796998E-2</v>
      </c>
      <c r="F20" s="7">
        <f t="shared" si="0"/>
        <v>442</v>
      </c>
      <c r="G20" s="8">
        <f>F20/(F22-F21)</f>
        <v>2.6745733994917101E-2</v>
      </c>
      <c r="H20" s="60"/>
      <c r="I20" s="60"/>
      <c r="J20" s="60"/>
      <c r="K20" s="60"/>
      <c r="L20" s="60"/>
    </row>
    <row r="21" spans="1:16" x14ac:dyDescent="0.2">
      <c r="A21" s="16" t="s">
        <v>17</v>
      </c>
      <c r="B21" s="7">
        <v>191</v>
      </c>
      <c r="C21" s="8"/>
      <c r="D21" s="37">
        <v>874</v>
      </c>
      <c r="E21" s="38"/>
      <c r="F21" s="7">
        <f t="shared" si="0"/>
        <v>1065</v>
      </c>
      <c r="G21" s="8"/>
      <c r="H21" s="60"/>
      <c r="I21" s="60"/>
      <c r="J21" s="60"/>
      <c r="K21" s="60"/>
      <c r="L21" s="60"/>
    </row>
    <row r="22" spans="1:16" x14ac:dyDescent="0.2">
      <c r="A22" s="16" t="s">
        <v>18</v>
      </c>
      <c r="B22" s="7">
        <f>SUM(B15:B21)</f>
        <v>3860</v>
      </c>
      <c r="C22" s="8"/>
      <c r="D22" s="37">
        <f>SUM(D15:D21)</f>
        <v>13731</v>
      </c>
      <c r="E22" s="38"/>
      <c r="F22" s="7">
        <f>SUM(F15:F21)</f>
        <v>17591</v>
      </c>
      <c r="G22" s="8"/>
      <c r="H22" s="60"/>
      <c r="I22" s="60"/>
      <c r="J22" s="60"/>
      <c r="K22" s="60"/>
      <c r="L22" s="60"/>
    </row>
    <row r="23" spans="1:16" x14ac:dyDescent="0.2">
      <c r="A23" s="3"/>
      <c r="B23" s="4"/>
      <c r="C23" s="5"/>
      <c r="D23" s="35"/>
      <c r="E23" s="36"/>
      <c r="F23" s="13"/>
      <c r="G23" s="14"/>
      <c r="H23" s="60"/>
      <c r="I23" s="60"/>
      <c r="J23" s="60"/>
      <c r="K23" s="60"/>
      <c r="L23" s="60"/>
    </row>
    <row r="24" spans="1:16" x14ac:dyDescent="0.2">
      <c r="A24" s="12" t="s">
        <v>19</v>
      </c>
      <c r="B24" s="7">
        <v>1355</v>
      </c>
      <c r="C24" s="8">
        <f>B24/B4</f>
        <v>0.35103626943005184</v>
      </c>
      <c r="D24" s="37">
        <v>10173</v>
      </c>
      <c r="E24" s="38">
        <f>D24/D4</f>
        <v>0.74087830456630976</v>
      </c>
      <c r="F24" s="7">
        <f>B24+D24</f>
        <v>11528</v>
      </c>
      <c r="G24" s="8">
        <f>F24/F4</f>
        <v>0.65533511454721161</v>
      </c>
      <c r="H24" s="60"/>
      <c r="I24" s="60"/>
      <c r="J24" s="60"/>
      <c r="K24" s="60"/>
      <c r="L24" s="60"/>
    </row>
    <row r="25" spans="1:16" x14ac:dyDescent="0.2">
      <c r="A25" s="12" t="s">
        <v>20</v>
      </c>
      <c r="B25" s="7">
        <v>2505</v>
      </c>
      <c r="C25" s="8">
        <f>B25/B4</f>
        <v>0.64896373056994816</v>
      </c>
      <c r="D25" s="37">
        <v>3558</v>
      </c>
      <c r="E25" s="38">
        <f>D25/D4</f>
        <v>0.25912169543369018</v>
      </c>
      <c r="F25" s="7">
        <f>B25+D25</f>
        <v>6063</v>
      </c>
      <c r="G25" s="8">
        <f>F25/F4</f>
        <v>0.34466488545278834</v>
      </c>
      <c r="H25" s="60"/>
      <c r="I25" s="60"/>
      <c r="J25" s="60"/>
      <c r="K25" s="60"/>
      <c r="L25" s="60"/>
    </row>
    <row r="26" spans="1:16" x14ac:dyDescent="0.2">
      <c r="A26" s="3"/>
      <c r="B26" s="4"/>
      <c r="C26" s="8"/>
      <c r="D26" s="37"/>
      <c r="E26" s="38"/>
      <c r="F26" s="7"/>
      <c r="G26" s="8"/>
      <c r="H26" s="60"/>
      <c r="I26" s="60"/>
      <c r="J26" s="60"/>
      <c r="K26" s="60"/>
      <c r="L26" s="60"/>
    </row>
    <row r="27" spans="1:16" s="15" customFormat="1" x14ac:dyDescent="0.2">
      <c r="A27" s="12" t="s">
        <v>21</v>
      </c>
      <c r="B27" s="13"/>
      <c r="C27" s="8"/>
      <c r="D27" s="37"/>
      <c r="E27" s="38"/>
      <c r="F27" s="13"/>
      <c r="G27" s="8"/>
      <c r="H27"/>
      <c r="I27"/>
      <c r="J27"/>
      <c r="K27"/>
      <c r="L27"/>
      <c r="M27"/>
      <c r="N27"/>
      <c r="O27"/>
      <c r="P27"/>
    </row>
    <row r="28" spans="1:16" x14ac:dyDescent="0.2">
      <c r="A28" s="16" t="s">
        <v>22</v>
      </c>
      <c r="B28" s="7">
        <v>1785</v>
      </c>
      <c r="C28" s="8">
        <f>B28/B4</f>
        <v>0.46243523316062174</v>
      </c>
      <c r="D28" s="37">
        <v>6431</v>
      </c>
      <c r="E28" s="38">
        <f>D28/D4</f>
        <v>0.46835627412424441</v>
      </c>
      <c r="F28" s="17">
        <f t="shared" ref="F28:F36" si="1">B28+D28</f>
        <v>8216</v>
      </c>
      <c r="G28" s="8">
        <f>F28/F4</f>
        <v>0.4670570177931897</v>
      </c>
    </row>
    <row r="29" spans="1:16" x14ac:dyDescent="0.2">
      <c r="A29" s="16" t="s">
        <v>23</v>
      </c>
      <c r="B29" s="7">
        <v>862</v>
      </c>
      <c r="C29" s="8">
        <f>B29/B4</f>
        <v>0.22331606217616581</v>
      </c>
      <c r="D29" s="37">
        <v>4462</v>
      </c>
      <c r="E29" s="38">
        <f>D29/D4</f>
        <v>0.32495812395309881</v>
      </c>
      <c r="F29" s="17">
        <f t="shared" si="1"/>
        <v>5324</v>
      </c>
      <c r="G29" s="8">
        <f>F29/F4</f>
        <v>0.30265476664203284</v>
      </c>
    </row>
    <row r="30" spans="1:16" x14ac:dyDescent="0.2">
      <c r="A30" s="16" t="s">
        <v>24</v>
      </c>
      <c r="B30" s="7">
        <v>317</v>
      </c>
      <c r="C30" s="8">
        <f>B30/B4</f>
        <v>8.2124352331606212E-2</v>
      </c>
      <c r="D30" s="37">
        <v>911</v>
      </c>
      <c r="E30" s="38">
        <f>D30/D4</f>
        <v>6.6346223872988136E-2</v>
      </c>
      <c r="F30" s="17">
        <f t="shared" si="1"/>
        <v>1228</v>
      </c>
      <c r="G30" s="8">
        <f>F30/F4</f>
        <v>6.9808424762662719E-2</v>
      </c>
    </row>
    <row r="31" spans="1:16" x14ac:dyDescent="0.2">
      <c r="A31" s="18" t="s">
        <v>25</v>
      </c>
      <c r="B31" s="7">
        <v>299</v>
      </c>
      <c r="C31" s="8">
        <f>B31/B4</f>
        <v>7.7461139896373057E-2</v>
      </c>
      <c r="D31" s="37">
        <v>753</v>
      </c>
      <c r="E31" s="38">
        <f>D31/D4</f>
        <v>5.4839414463622463E-2</v>
      </c>
      <c r="F31" s="17">
        <f t="shared" si="1"/>
        <v>1052</v>
      </c>
      <c r="G31" s="8">
        <f>F31/F4</f>
        <v>5.9803308510033543E-2</v>
      </c>
    </row>
    <row r="32" spans="1:16" x14ac:dyDescent="0.2">
      <c r="A32" s="16" t="s">
        <v>26</v>
      </c>
      <c r="B32" s="7">
        <v>265</v>
      </c>
      <c r="C32" s="8">
        <f>B32/B4</f>
        <v>6.8652849740932637E-2</v>
      </c>
      <c r="D32" s="37">
        <v>830</v>
      </c>
      <c r="E32" s="38">
        <f>D32/D4</f>
        <v>6.0447163352996866E-2</v>
      </c>
      <c r="F32" s="17">
        <f t="shared" si="1"/>
        <v>1095</v>
      </c>
      <c r="G32" s="8">
        <f>F32/F4</f>
        <v>6.2247740321755445E-2</v>
      </c>
    </row>
    <row r="33" spans="1:16" x14ac:dyDescent="0.2">
      <c r="A33" s="16" t="s">
        <v>44</v>
      </c>
      <c r="B33" s="7">
        <v>4</v>
      </c>
      <c r="C33" s="8">
        <f>B33/B4</f>
        <v>1.0362694300518134E-3</v>
      </c>
      <c r="D33" s="37">
        <v>68</v>
      </c>
      <c r="E33" s="38">
        <f>D33/D4</f>
        <v>4.9522977204864904E-3</v>
      </c>
      <c r="F33" s="17">
        <f t="shared" si="1"/>
        <v>72</v>
      </c>
      <c r="G33" s="8">
        <f>F33/F4</f>
        <v>4.0930021033483031E-3</v>
      </c>
    </row>
    <row r="34" spans="1:16" x14ac:dyDescent="0.2">
      <c r="A34" s="16" t="s">
        <v>40</v>
      </c>
      <c r="B34" s="7">
        <f>SUM(B28:B33)</f>
        <v>3532</v>
      </c>
      <c r="C34" s="8">
        <f>B34/B4</f>
        <v>0.91502590673575135</v>
      </c>
      <c r="D34" s="37">
        <f>SUM(D28:D33)</f>
        <v>13455</v>
      </c>
      <c r="E34" s="38">
        <f>D34/D4</f>
        <v>0.97989949748743721</v>
      </c>
      <c r="F34" s="17">
        <f t="shared" si="1"/>
        <v>16987</v>
      </c>
      <c r="G34" s="8">
        <f>F34/F4</f>
        <v>0.96566426013302253</v>
      </c>
    </row>
    <row r="35" spans="1:16" x14ac:dyDescent="0.2">
      <c r="A35" s="16" t="s">
        <v>27</v>
      </c>
      <c r="B35" s="7">
        <v>27</v>
      </c>
      <c r="C35" s="8">
        <f>B35/B4</f>
        <v>6.9948186528497412E-3</v>
      </c>
      <c r="D35" s="37">
        <v>103</v>
      </c>
      <c r="E35" s="38">
        <f>D35/D4</f>
        <v>7.5012744883839483E-3</v>
      </c>
      <c r="F35" s="17">
        <f t="shared" si="1"/>
        <v>130</v>
      </c>
      <c r="G35" s="8">
        <f>F35/F4</f>
        <v>7.3901426866011029E-3</v>
      </c>
    </row>
    <row r="36" spans="1:16" x14ac:dyDescent="0.2">
      <c r="A36" s="16" t="s">
        <v>28</v>
      </c>
      <c r="B36" s="7">
        <v>301</v>
      </c>
      <c r="C36" s="8">
        <f>B36/B4</f>
        <v>7.797927461139896E-2</v>
      </c>
      <c r="D36" s="37">
        <v>173</v>
      </c>
      <c r="E36" s="38">
        <f>D36/D4</f>
        <v>1.2599228024178866E-2</v>
      </c>
      <c r="F36" s="17">
        <f t="shared" si="1"/>
        <v>474</v>
      </c>
      <c r="G36" s="8">
        <f>F36/F4</f>
        <v>2.694559718037633E-2</v>
      </c>
    </row>
    <row r="37" spans="1:16" x14ac:dyDescent="0.2">
      <c r="A37" s="16" t="s">
        <v>29</v>
      </c>
      <c r="B37" s="7">
        <f>SUM(B34:B36)</f>
        <v>3860</v>
      </c>
      <c r="C37" s="8"/>
      <c r="D37" s="37">
        <f>SUM(D34:D36)</f>
        <v>13731</v>
      </c>
      <c r="E37" s="38"/>
      <c r="F37" s="17">
        <f>SUM(F34:F36)</f>
        <v>17591</v>
      </c>
      <c r="G37" s="8"/>
    </row>
    <row r="38" spans="1:16" x14ac:dyDescent="0.2">
      <c r="A38" s="3"/>
      <c r="B38" s="4"/>
      <c r="C38" s="8"/>
      <c r="D38" s="35"/>
      <c r="E38" s="38"/>
      <c r="F38" s="13"/>
      <c r="G38" s="8"/>
    </row>
    <row r="39" spans="1:16" s="15" customFormat="1" x14ac:dyDescent="0.2">
      <c r="A39" s="12" t="s">
        <v>43</v>
      </c>
      <c r="B39" s="13"/>
      <c r="C39" s="8"/>
      <c r="D39" s="37"/>
      <c r="E39" s="38"/>
      <c r="F39" s="13"/>
      <c r="G39" s="8"/>
      <c r="H39"/>
      <c r="I39"/>
      <c r="J39"/>
      <c r="K39"/>
      <c r="L39"/>
      <c r="M39"/>
      <c r="N39"/>
      <c r="O39"/>
      <c r="P39"/>
    </row>
    <row r="40" spans="1:16" x14ac:dyDescent="0.2">
      <c r="A40" s="16" t="s">
        <v>42</v>
      </c>
      <c r="B40" s="7"/>
      <c r="C40" s="8"/>
      <c r="D40" s="37">
        <v>25</v>
      </c>
      <c r="E40" s="38">
        <f>D40/(D48-D47)</f>
        <v>1.8249507263303892E-3</v>
      </c>
      <c r="F40" s="7">
        <f t="shared" ref="F40:F47" si="2">B40+D40</f>
        <v>25</v>
      </c>
      <c r="G40" s="8">
        <f>F40/(F48-F47)</f>
        <v>1.4266149280986076E-3</v>
      </c>
    </row>
    <row r="41" spans="1:16" x14ac:dyDescent="0.2">
      <c r="A41" s="16" t="s">
        <v>30</v>
      </c>
      <c r="B41" s="7">
        <v>115</v>
      </c>
      <c r="C41" s="8">
        <f>B41/(B48-B47)</f>
        <v>3.0065359477124184E-2</v>
      </c>
      <c r="D41" s="37">
        <v>9283</v>
      </c>
      <c r="E41" s="38">
        <f>D41/(D48-D47)</f>
        <v>0.67764070370100005</v>
      </c>
      <c r="F41" s="7">
        <f t="shared" si="2"/>
        <v>9398</v>
      </c>
      <c r="G41" s="8">
        <f>F41/(F48-F47)</f>
        <v>0.53629308377082863</v>
      </c>
    </row>
    <row r="42" spans="1:16" x14ac:dyDescent="0.2">
      <c r="A42" s="16" t="s">
        <v>31</v>
      </c>
      <c r="B42" s="7">
        <v>452</v>
      </c>
      <c r="C42" s="8">
        <f>B42/(B48-B47)</f>
        <v>0.11816993464052288</v>
      </c>
      <c r="D42" s="37">
        <v>1608</v>
      </c>
      <c r="E42" s="38">
        <f>D42/(D48-D47)</f>
        <v>0.11738083071757062</v>
      </c>
      <c r="F42" s="7">
        <f t="shared" si="2"/>
        <v>2060</v>
      </c>
      <c r="G42" s="8">
        <f>F42/(F48-F47)</f>
        <v>0.11755307007532527</v>
      </c>
    </row>
    <row r="43" spans="1:16" x14ac:dyDescent="0.2">
      <c r="A43" s="16" t="s">
        <v>32</v>
      </c>
      <c r="B43" s="7">
        <v>1937</v>
      </c>
      <c r="C43" s="8">
        <f>B43/(B48-B47)</f>
        <v>0.50640522875816996</v>
      </c>
      <c r="D43" s="37">
        <v>1842</v>
      </c>
      <c r="E43" s="38">
        <f>D43/(D48-D47)</f>
        <v>0.13446236951602306</v>
      </c>
      <c r="F43" s="7">
        <f t="shared" si="2"/>
        <v>3779</v>
      </c>
      <c r="G43" s="8">
        <f>F43/(F48-F47)</f>
        <v>0.21564711253138552</v>
      </c>
      <c r="I43" s="55"/>
      <c r="J43" s="55"/>
      <c r="K43" s="55"/>
    </row>
    <row r="44" spans="1:16" x14ac:dyDescent="0.2">
      <c r="A44" s="16" t="s">
        <v>33</v>
      </c>
      <c r="B44" s="7">
        <v>768</v>
      </c>
      <c r="C44" s="8">
        <f>B44/(B48-B47)</f>
        <v>0.20078431372549019</v>
      </c>
      <c r="D44" s="37">
        <v>607</v>
      </c>
      <c r="E44" s="38">
        <f>D44/(D48-D47)</f>
        <v>4.4309803635301848E-2</v>
      </c>
      <c r="F44" s="7">
        <f t="shared" si="2"/>
        <v>1375</v>
      </c>
      <c r="G44" s="8">
        <f>F44/(F48-F47)</f>
        <v>7.8463821045423418E-2</v>
      </c>
    </row>
    <row r="45" spans="1:16" x14ac:dyDescent="0.2">
      <c r="A45" s="16" t="s">
        <v>34</v>
      </c>
      <c r="B45" s="7">
        <v>461</v>
      </c>
      <c r="C45" s="8">
        <f>B45/(B48-B47)</f>
        <v>0.12052287581699346</v>
      </c>
      <c r="D45" s="37">
        <v>280</v>
      </c>
      <c r="E45" s="38">
        <f>D45/(D48-D47)</f>
        <v>2.0439448134900357E-2</v>
      </c>
      <c r="F45" s="7">
        <f t="shared" si="2"/>
        <v>741</v>
      </c>
      <c r="G45" s="8">
        <f>F45/(F48-F47)</f>
        <v>4.2284866468842733E-2</v>
      </c>
      <c r="I45" s="55"/>
      <c r="J45" s="55"/>
      <c r="K45" s="55"/>
    </row>
    <row r="46" spans="1:16" x14ac:dyDescent="0.2">
      <c r="A46" s="16" t="s">
        <v>35</v>
      </c>
      <c r="B46" s="7">
        <v>92</v>
      </c>
      <c r="C46" s="8">
        <f>B46/(B48-B47)</f>
        <v>2.4052287581699347E-2</v>
      </c>
      <c r="D46" s="37">
        <v>54</v>
      </c>
      <c r="E46" s="38">
        <f>D46/(D48-D47)</f>
        <v>3.9418935688736402E-3</v>
      </c>
      <c r="F46" s="7">
        <f t="shared" si="2"/>
        <v>146</v>
      </c>
      <c r="G46" s="8">
        <f>F46/(F48-F47)</f>
        <v>8.331431180095869E-3</v>
      </c>
    </row>
    <row r="47" spans="1:16" x14ac:dyDescent="0.2">
      <c r="A47" s="19" t="s">
        <v>36</v>
      </c>
      <c r="B47" s="7">
        <v>35</v>
      </c>
      <c r="C47" s="8"/>
      <c r="D47" s="37">
        <v>32</v>
      </c>
      <c r="E47" s="38"/>
      <c r="F47" s="7">
        <f t="shared" si="2"/>
        <v>67</v>
      </c>
      <c r="G47" s="8"/>
      <c r="I47" s="55"/>
      <c r="J47" s="55"/>
      <c r="K47" s="55"/>
    </row>
    <row r="48" spans="1:16" x14ac:dyDescent="0.2">
      <c r="A48" s="19" t="s">
        <v>29</v>
      </c>
      <c r="B48" s="7">
        <f>SUM(B40:B47)</f>
        <v>3860</v>
      </c>
      <c r="C48" s="8"/>
      <c r="D48" s="37">
        <f>SUM(D40:D47)</f>
        <v>13731</v>
      </c>
      <c r="E48" s="38"/>
      <c r="F48" s="7">
        <f>SUM(F40:F47)</f>
        <v>17591</v>
      </c>
      <c r="G48" s="8"/>
    </row>
    <row r="49" spans="1:12" s="22" customFormat="1" x14ac:dyDescent="0.2">
      <c r="A49" s="20" t="s">
        <v>37</v>
      </c>
      <c r="B49" s="34">
        <v>33.07</v>
      </c>
      <c r="C49" s="34"/>
      <c r="D49" s="44">
        <v>23</v>
      </c>
      <c r="E49" s="38"/>
      <c r="F49" s="34">
        <v>25</v>
      </c>
      <c r="G49" s="21"/>
      <c r="H49"/>
      <c r="I49"/>
      <c r="J49"/>
      <c r="K49"/>
      <c r="L49"/>
    </row>
    <row r="50" spans="1:12" s="24" customFormat="1" x14ac:dyDescent="0.2">
      <c r="A50" s="23" t="s">
        <v>38</v>
      </c>
      <c r="B50" s="34">
        <v>30</v>
      </c>
      <c r="C50" s="34"/>
      <c r="D50" s="44">
        <v>21</v>
      </c>
      <c r="E50" s="44"/>
      <c r="F50" s="34">
        <v>22</v>
      </c>
      <c r="G50" s="21"/>
      <c r="H50" s="22"/>
      <c r="I50" s="22"/>
      <c r="J50" s="22"/>
      <c r="K50" s="22"/>
      <c r="L50" s="22"/>
    </row>
    <row r="51" spans="1:12" x14ac:dyDescent="0.2">
      <c r="A51" s="54" t="s">
        <v>45</v>
      </c>
      <c r="B51" s="54"/>
      <c r="C51" s="54"/>
      <c r="D51" s="54"/>
      <c r="E51" s="54"/>
      <c r="F51" s="54"/>
      <c r="G51" s="54"/>
      <c r="H51" s="24"/>
      <c r="I51" s="24"/>
      <c r="J51" s="24"/>
      <c r="K51" s="24"/>
      <c r="L51" s="24"/>
    </row>
    <row r="52" spans="1:12" x14ac:dyDescent="0.2">
      <c r="A52" t="s">
        <v>41</v>
      </c>
      <c r="B52" s="118" t="s">
        <v>66</v>
      </c>
    </row>
  </sheetData>
  <mergeCells count="3">
    <mergeCell ref="F3:G3"/>
    <mergeCell ref="A1:G1"/>
    <mergeCell ref="A2:G2"/>
  </mergeCells>
  <phoneticPr fontId="0" type="noConversion"/>
  <pageMargins left="0.75" right="0.75" top="0.5" bottom="0.5" header="0.5" footer="0.5"/>
  <pageSetup orientation="portrait" r:id="rId1"/>
  <headerFooter alignWithMargins="0">
    <oddFooter>&amp;LD:\OU DATA BOOK\Student Profile\Student Information.xls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53"/>
  <sheetViews>
    <sheetView zoomScale="120" zoomScaleNormal="120" workbookViewId="0">
      <selection activeCell="H26" sqref="H26"/>
    </sheetView>
  </sheetViews>
  <sheetFormatPr defaultColWidth="10.28515625" defaultRowHeight="12.75" x14ac:dyDescent="0.2"/>
  <cols>
    <col min="1" max="1" width="24" customWidth="1"/>
    <col min="2" max="2" width="9.7109375" style="28" customWidth="1"/>
    <col min="3" max="3" width="9.7109375" style="29" customWidth="1"/>
    <col min="4" max="4" width="9.7109375" style="30" customWidth="1"/>
    <col min="5" max="5" width="9.7109375" style="31" customWidth="1"/>
  </cols>
  <sheetData>
    <row r="1" spans="1:11" s="1" customFormat="1" ht="18" x14ac:dyDescent="0.25">
      <c r="A1" s="148" t="s">
        <v>0</v>
      </c>
      <c r="B1" s="149"/>
      <c r="C1" s="149"/>
      <c r="D1" s="149"/>
      <c r="E1" s="149"/>
      <c r="F1" s="149"/>
      <c r="G1" s="150"/>
    </row>
    <row r="2" spans="1:11" s="2" customFormat="1" ht="18" x14ac:dyDescent="0.25">
      <c r="A2" s="143" t="s">
        <v>47</v>
      </c>
      <c r="B2" s="144"/>
      <c r="C2" s="144"/>
      <c r="D2" s="144"/>
      <c r="E2" s="144"/>
      <c r="F2" s="144"/>
      <c r="G2" s="147"/>
    </row>
    <row r="3" spans="1:11" x14ac:dyDescent="0.2">
      <c r="A3" s="3"/>
      <c r="B3" s="4" t="s">
        <v>1</v>
      </c>
      <c r="C3" s="5"/>
      <c r="D3" s="35" t="s">
        <v>2</v>
      </c>
      <c r="E3" s="36"/>
      <c r="F3" s="137" t="s">
        <v>3</v>
      </c>
      <c r="G3" s="138"/>
    </row>
    <row r="4" spans="1:11" x14ac:dyDescent="0.2">
      <c r="A4" s="6" t="s">
        <v>4</v>
      </c>
      <c r="B4" s="7">
        <v>3936</v>
      </c>
      <c r="C4" s="8"/>
      <c r="D4" s="37">
        <v>13373</v>
      </c>
      <c r="E4" s="38"/>
      <c r="F4" s="7">
        <f>B4+D4</f>
        <v>17309</v>
      </c>
      <c r="G4" s="8"/>
    </row>
    <row r="5" spans="1:11" x14ac:dyDescent="0.2">
      <c r="A5" s="6" t="s">
        <v>5</v>
      </c>
      <c r="B5" s="7">
        <v>23802</v>
      </c>
      <c r="C5" s="8"/>
      <c r="D5" s="37">
        <v>161256</v>
      </c>
      <c r="E5" s="38"/>
      <c r="F5" s="7">
        <f>B5+D5</f>
        <v>185058</v>
      </c>
      <c r="G5" s="8"/>
    </row>
    <row r="6" spans="1:11" x14ac:dyDescent="0.2">
      <c r="A6" s="9"/>
      <c r="B6" s="10"/>
      <c r="C6" s="11"/>
      <c r="D6" s="39"/>
      <c r="E6" s="38"/>
      <c r="F6" s="7"/>
      <c r="G6" s="8"/>
    </row>
    <row r="7" spans="1:11" x14ac:dyDescent="0.2">
      <c r="A7" s="12" t="s">
        <v>6</v>
      </c>
      <c r="B7" s="33">
        <v>1071.92</v>
      </c>
      <c r="C7" s="8"/>
      <c r="D7" s="40">
        <v>5366.97</v>
      </c>
      <c r="E7" s="38"/>
      <c r="F7" s="33">
        <f>B7+D7</f>
        <v>6438.89</v>
      </c>
      <c r="G7" s="8"/>
    </row>
    <row r="8" spans="1:11" x14ac:dyDescent="0.2">
      <c r="A8" s="3"/>
      <c r="B8" s="10"/>
      <c r="C8" s="11"/>
      <c r="D8" s="39"/>
      <c r="E8" s="38"/>
      <c r="F8" s="7"/>
      <c r="G8" s="8"/>
    </row>
    <row r="9" spans="1:11" s="15" customFormat="1" x14ac:dyDescent="0.2">
      <c r="A9" s="12" t="s">
        <v>7</v>
      </c>
      <c r="B9" s="4"/>
      <c r="C9" s="5"/>
      <c r="D9" s="35"/>
      <c r="E9" s="38"/>
      <c r="F9" s="13"/>
      <c r="G9" s="14"/>
    </row>
    <row r="10" spans="1:11" x14ac:dyDescent="0.2">
      <c r="A10" s="16" t="s">
        <v>8</v>
      </c>
      <c r="B10" s="7">
        <v>2609</v>
      </c>
      <c r="C10" s="8">
        <f>B10/B4</f>
        <v>0.66285569105691056</v>
      </c>
      <c r="D10" s="37">
        <v>8266</v>
      </c>
      <c r="E10" s="38">
        <f>D10/D4</f>
        <v>0.6181111194197263</v>
      </c>
      <c r="F10" s="7">
        <f>B10+D10</f>
        <v>10875</v>
      </c>
      <c r="G10" s="8">
        <f>F10/F4</f>
        <v>0.62828586284591836</v>
      </c>
    </row>
    <row r="11" spans="1:11" x14ac:dyDescent="0.2">
      <c r="A11" s="16" t="s">
        <v>9</v>
      </c>
      <c r="B11" s="7">
        <v>1327</v>
      </c>
      <c r="C11" s="8">
        <f>B11/B4</f>
        <v>0.33714430894308944</v>
      </c>
      <c r="D11" s="37">
        <v>5107</v>
      </c>
      <c r="E11" s="38">
        <f>D11/D4</f>
        <v>0.3818888805802737</v>
      </c>
      <c r="F11" s="7">
        <f>B11+D11</f>
        <v>6434</v>
      </c>
      <c r="G11" s="8">
        <f>F11/F4</f>
        <v>0.37171413715408169</v>
      </c>
    </row>
    <row r="12" spans="1:11" ht="7.5" hidden="1" customHeight="1" x14ac:dyDescent="0.2">
      <c r="A12" s="16" t="s">
        <v>17</v>
      </c>
      <c r="B12" s="7"/>
      <c r="C12" s="8">
        <f>B12/B4</f>
        <v>0</v>
      </c>
      <c r="D12" s="37"/>
      <c r="E12" s="38">
        <f>D12/D4</f>
        <v>0</v>
      </c>
      <c r="F12" s="7">
        <f>B12+D12</f>
        <v>0</v>
      </c>
      <c r="G12" s="8">
        <f>F12/F4</f>
        <v>0</v>
      </c>
    </row>
    <row r="13" spans="1:11" x14ac:dyDescent="0.2">
      <c r="A13" s="3"/>
      <c r="B13" s="17"/>
      <c r="C13" s="32"/>
      <c r="D13" s="41"/>
      <c r="E13" s="42"/>
      <c r="F13" s="17"/>
      <c r="G13" s="14"/>
    </row>
    <row r="14" spans="1:11" s="15" customFormat="1" x14ac:dyDescent="0.2">
      <c r="A14" s="12" t="s">
        <v>10</v>
      </c>
      <c r="B14" s="16"/>
      <c r="C14" s="14"/>
      <c r="D14" s="43"/>
      <c r="E14" s="38"/>
      <c r="F14" s="13"/>
      <c r="G14" s="14"/>
    </row>
    <row r="15" spans="1:11" x14ac:dyDescent="0.2">
      <c r="A15" s="16" t="s">
        <v>11</v>
      </c>
      <c r="B15" s="45">
        <v>3047</v>
      </c>
      <c r="C15" s="8">
        <f>B15/(B22-B21)</f>
        <v>0.80886647199362893</v>
      </c>
      <c r="D15" s="37">
        <v>10537</v>
      </c>
      <c r="E15" s="38">
        <f>D15/(D22-D21)</f>
        <v>0.83753278753676175</v>
      </c>
      <c r="F15" s="7">
        <f t="shared" ref="F15:F21" si="0">B15+D15</f>
        <v>13584</v>
      </c>
      <c r="G15" s="8">
        <f>F15/(F22-F21)</f>
        <v>0.8309273305603132</v>
      </c>
      <c r="I15" s="55"/>
      <c r="J15" s="55"/>
      <c r="K15" s="55"/>
    </row>
    <row r="16" spans="1:11" x14ac:dyDescent="0.2">
      <c r="A16" s="16" t="s">
        <v>12</v>
      </c>
      <c r="B16" s="45">
        <v>212</v>
      </c>
      <c r="C16" s="8">
        <f>B16/(B22-B21)</f>
        <v>5.6278205468542605E-2</v>
      </c>
      <c r="D16" s="37">
        <v>1134</v>
      </c>
      <c r="E16" s="38">
        <f>D16/(D22-D21)</f>
        <v>9.01359192433034E-2</v>
      </c>
      <c r="F16" s="7">
        <f t="shared" si="0"/>
        <v>1346</v>
      </c>
      <c r="G16" s="8">
        <f>F16/(F22-F21)</f>
        <v>8.2334230486909715E-2</v>
      </c>
    </row>
    <row r="17" spans="1:12" x14ac:dyDescent="0.2">
      <c r="A17" s="16" t="s">
        <v>13</v>
      </c>
      <c r="B17" s="7">
        <v>151</v>
      </c>
      <c r="C17" s="8">
        <f>B17/(B22-B21)</f>
        <v>4.0084948234669501E-2</v>
      </c>
      <c r="D17" s="37">
        <v>478</v>
      </c>
      <c r="E17" s="38">
        <f>D17/(D22-D21)</f>
        <v>3.7993800174866865E-2</v>
      </c>
      <c r="F17" s="7">
        <f t="shared" si="0"/>
        <v>629</v>
      </c>
      <c r="G17" s="8">
        <f>F17/(F22-F21)</f>
        <v>3.847565451431368E-2</v>
      </c>
      <c r="I17" s="55"/>
      <c r="J17" s="55"/>
      <c r="K17" s="55"/>
    </row>
    <row r="18" spans="1:12" x14ac:dyDescent="0.2">
      <c r="A18" s="16" t="s">
        <v>14</v>
      </c>
      <c r="B18" s="7">
        <v>52</v>
      </c>
      <c r="C18" s="8">
        <f>B18/(B22-B21)</f>
        <v>1.380408813379347E-2</v>
      </c>
      <c r="D18" s="37">
        <v>227</v>
      </c>
      <c r="E18" s="38">
        <f>D18/(D22-D21)</f>
        <v>1.8043080836181544E-2</v>
      </c>
      <c r="F18" s="7">
        <f t="shared" si="0"/>
        <v>279</v>
      </c>
      <c r="G18" s="8">
        <f>F18/(F22-F21)</f>
        <v>1.7066307805236113E-2</v>
      </c>
    </row>
    <row r="19" spans="1:12" x14ac:dyDescent="0.2">
      <c r="A19" s="16" t="s">
        <v>15</v>
      </c>
      <c r="B19" s="7">
        <v>16</v>
      </c>
      <c r="C19" s="8">
        <f>B19/(B22-B21)</f>
        <v>4.247411733474914E-3</v>
      </c>
      <c r="D19" s="37">
        <v>52</v>
      </c>
      <c r="E19" s="38">
        <f>D19/(D22-D21)</f>
        <v>4.1332167554248471E-3</v>
      </c>
      <c r="F19" s="7">
        <f t="shared" si="0"/>
        <v>68</v>
      </c>
      <c r="G19" s="8">
        <f>F19/(F22-F21)</f>
        <v>4.1595302177636411E-3</v>
      </c>
      <c r="I19" s="55"/>
      <c r="J19" s="55"/>
      <c r="K19" s="55"/>
    </row>
    <row r="20" spans="1:12" x14ac:dyDescent="0.2">
      <c r="A20" s="16" t="s">
        <v>16</v>
      </c>
      <c r="B20" s="7">
        <v>289</v>
      </c>
      <c r="C20" s="8">
        <f>B20/(B22-B21)</f>
        <v>7.6718874435890635E-2</v>
      </c>
      <c r="D20" s="37">
        <v>153</v>
      </c>
      <c r="E20" s="38">
        <f>D20/(D22-D21)</f>
        <v>1.2161195453461568E-2</v>
      </c>
      <c r="F20" s="7">
        <f t="shared" si="0"/>
        <v>442</v>
      </c>
      <c r="G20" s="8">
        <f>F20/(F22-F21)</f>
        <v>2.7036946415463666E-2</v>
      </c>
    </row>
    <row r="21" spans="1:12" x14ac:dyDescent="0.2">
      <c r="A21" s="16" t="s">
        <v>17</v>
      </c>
      <c r="B21" s="7">
        <v>169</v>
      </c>
      <c r="C21" s="8"/>
      <c r="D21" s="37">
        <v>792</v>
      </c>
      <c r="E21" s="38"/>
      <c r="F21" s="7">
        <f t="shared" si="0"/>
        <v>961</v>
      </c>
      <c r="G21" s="8"/>
      <c r="I21" s="55"/>
      <c r="J21" s="55"/>
      <c r="K21" s="55"/>
    </row>
    <row r="22" spans="1:12" x14ac:dyDescent="0.2">
      <c r="A22" s="16" t="s">
        <v>18</v>
      </c>
      <c r="B22" s="7">
        <f>SUM(B15:B21)</f>
        <v>3936</v>
      </c>
      <c r="C22" s="8"/>
      <c r="D22" s="37">
        <f>SUM(D15:D21)</f>
        <v>13373</v>
      </c>
      <c r="E22" s="38"/>
      <c r="F22" s="7">
        <f>SUM(F15:F21)</f>
        <v>17309</v>
      </c>
      <c r="G22" s="8"/>
    </row>
    <row r="23" spans="1:12" x14ac:dyDescent="0.2">
      <c r="A23" s="3"/>
      <c r="B23" s="4"/>
      <c r="C23" s="5"/>
      <c r="D23" s="35"/>
      <c r="E23" s="36"/>
      <c r="F23" s="13"/>
      <c r="G23" s="14"/>
      <c r="I23" s="55"/>
      <c r="J23" s="55"/>
      <c r="K23" s="55"/>
    </row>
    <row r="24" spans="1:12" x14ac:dyDescent="0.2">
      <c r="A24" s="12" t="s">
        <v>19</v>
      </c>
      <c r="B24" s="7">
        <v>1372</v>
      </c>
      <c r="C24" s="8">
        <f>B24/B4</f>
        <v>0.34857723577235772</v>
      </c>
      <c r="D24" s="121">
        <v>9885</v>
      </c>
      <c r="E24" s="38">
        <f>D24/D4</f>
        <v>0.73917595154415616</v>
      </c>
      <c r="F24" s="7">
        <f>B24+D24</f>
        <v>11257</v>
      </c>
      <c r="G24" s="8">
        <f>F24/F4</f>
        <v>0.65035530648795425</v>
      </c>
    </row>
    <row r="25" spans="1:12" x14ac:dyDescent="0.2">
      <c r="A25" s="12" t="s">
        <v>20</v>
      </c>
      <c r="B25" s="7">
        <v>2564</v>
      </c>
      <c r="C25" s="8">
        <f>B25/B4</f>
        <v>0.65142276422764223</v>
      </c>
      <c r="D25" s="121">
        <v>3488</v>
      </c>
      <c r="E25" s="38">
        <f>D25/D4</f>
        <v>0.26082404845584384</v>
      </c>
      <c r="F25" s="7">
        <f>B25+D25</f>
        <v>6052</v>
      </c>
      <c r="G25" s="8">
        <f>F25/F4</f>
        <v>0.34964469351204575</v>
      </c>
      <c r="I25" s="55"/>
      <c r="J25" s="55"/>
      <c r="K25" s="55"/>
    </row>
    <row r="26" spans="1:12" x14ac:dyDescent="0.2">
      <c r="A26" s="3"/>
      <c r="B26" s="4"/>
      <c r="C26" s="4"/>
      <c r="D26" s="38"/>
      <c r="E26" s="38"/>
      <c r="F26" s="7"/>
      <c r="G26" s="8"/>
      <c r="H26" s="124"/>
    </row>
    <row r="27" spans="1:12" s="15" customFormat="1" x14ac:dyDescent="0.2">
      <c r="A27" s="12" t="s">
        <v>21</v>
      </c>
      <c r="B27" s="13"/>
      <c r="C27" s="8"/>
      <c r="D27" s="37"/>
      <c r="E27" s="38"/>
      <c r="F27" s="13"/>
      <c r="G27" s="8"/>
      <c r="H27"/>
      <c r="I27"/>
      <c r="J27"/>
      <c r="K27"/>
      <c r="L27"/>
    </row>
    <row r="28" spans="1:12" x14ac:dyDescent="0.2">
      <c r="A28" s="16" t="s">
        <v>22</v>
      </c>
      <c r="B28" s="7">
        <v>1806</v>
      </c>
      <c r="C28" s="8">
        <f>B28/B4</f>
        <v>0.45884146341463417</v>
      </c>
      <c r="D28" s="37">
        <v>6286</v>
      </c>
      <c r="E28" s="38">
        <f>D28/D4</f>
        <v>0.47005159650041128</v>
      </c>
      <c r="F28" s="17">
        <f t="shared" ref="F28:F36" si="1">B28+D28</f>
        <v>8092</v>
      </c>
      <c r="G28" s="8">
        <f>F28/F4</f>
        <v>0.46750245537003871</v>
      </c>
      <c r="H28" s="15"/>
      <c r="I28" s="56"/>
      <c r="J28" s="56"/>
      <c r="K28" s="56"/>
      <c r="L28" s="15"/>
    </row>
    <row r="29" spans="1:12" x14ac:dyDescent="0.2">
      <c r="A29" s="16" t="s">
        <v>23</v>
      </c>
      <c r="B29" s="7">
        <v>881</v>
      </c>
      <c r="C29" s="8">
        <f>B29/B4</f>
        <v>0.22383130081300814</v>
      </c>
      <c r="D29" s="37">
        <v>4221</v>
      </c>
      <c r="E29" s="38">
        <f>D29/D4</f>
        <v>0.31563598295072159</v>
      </c>
      <c r="F29" s="17">
        <f t="shared" si="1"/>
        <v>5102</v>
      </c>
      <c r="G29" s="8">
        <f>F29/F4</f>
        <v>0.29475995147033335</v>
      </c>
    </row>
    <row r="30" spans="1:12" x14ac:dyDescent="0.2">
      <c r="A30" s="16" t="s">
        <v>24</v>
      </c>
      <c r="B30" s="7">
        <v>307</v>
      </c>
      <c r="C30" s="8">
        <f>B30/B4</f>
        <v>7.7997967479674801E-2</v>
      </c>
      <c r="D30" s="37">
        <v>869</v>
      </c>
      <c r="E30" s="38">
        <f>D30/D4</f>
        <v>6.4981679503477149E-2</v>
      </c>
      <c r="F30" s="17">
        <f t="shared" si="1"/>
        <v>1176</v>
      </c>
      <c r="G30" s="8">
        <f>F30/F4</f>
        <v>6.7941533306372412E-2</v>
      </c>
      <c r="I30" s="55"/>
      <c r="J30" s="55"/>
      <c r="K30" s="55"/>
    </row>
    <row r="31" spans="1:12" x14ac:dyDescent="0.2">
      <c r="A31" s="18" t="s">
        <v>25</v>
      </c>
      <c r="B31" s="7">
        <v>305</v>
      </c>
      <c r="C31" s="8">
        <f>B31/B4</f>
        <v>7.7489837398373979E-2</v>
      </c>
      <c r="D31" s="37">
        <v>739</v>
      </c>
      <c r="E31" s="38">
        <f>D31/D4</f>
        <v>5.5260599715845363E-2</v>
      </c>
      <c r="F31" s="17">
        <f t="shared" si="1"/>
        <v>1044</v>
      </c>
      <c r="G31" s="8">
        <f>F31/F4</f>
        <v>6.0315442833208159E-2</v>
      </c>
      <c r="I31" s="55"/>
      <c r="J31" s="55"/>
      <c r="K31" s="55"/>
    </row>
    <row r="32" spans="1:12" x14ac:dyDescent="0.2">
      <c r="A32" s="16" t="s">
        <v>26</v>
      </c>
      <c r="B32" s="7">
        <v>313</v>
      </c>
      <c r="C32" s="8">
        <f>B32/B4</f>
        <v>7.9522357723577242E-2</v>
      </c>
      <c r="D32" s="37">
        <v>823</v>
      </c>
      <c r="E32" s="38">
        <f>D32/D4</f>
        <v>6.1541912809392058E-2</v>
      </c>
      <c r="F32" s="17">
        <f t="shared" si="1"/>
        <v>1136</v>
      </c>
      <c r="G32" s="8">
        <f>F32/F4</f>
        <v>6.5630596799352944E-2</v>
      </c>
    </row>
    <row r="33" spans="1:12" x14ac:dyDescent="0.2">
      <c r="A33" s="16" t="s">
        <v>44</v>
      </c>
      <c r="B33" s="7">
        <v>8</v>
      </c>
      <c r="C33" s="8">
        <f>B33/B4</f>
        <v>2.0325203252032522E-3</v>
      </c>
      <c r="D33" s="37">
        <v>96</v>
      </c>
      <c r="E33" s="38">
        <f>D33/D4</f>
        <v>7.1786435354819411E-3</v>
      </c>
      <c r="F33" s="17">
        <f t="shared" si="1"/>
        <v>104</v>
      </c>
      <c r="G33" s="8">
        <f>F33/F4</f>
        <v>6.0084349182506214E-3</v>
      </c>
      <c r="I33" s="55"/>
      <c r="J33" s="55"/>
      <c r="K33" s="55"/>
    </row>
    <row r="34" spans="1:12" x14ac:dyDescent="0.2">
      <c r="A34" s="16" t="s">
        <v>40</v>
      </c>
      <c r="B34" s="7">
        <f>SUM(B28:B33)</f>
        <v>3620</v>
      </c>
      <c r="C34" s="8">
        <f>B34/B4</f>
        <v>0.91971544715447151</v>
      </c>
      <c r="D34" s="37">
        <f>SUM(D28:D33)</f>
        <v>13034</v>
      </c>
      <c r="E34" s="38">
        <f>D34/D4</f>
        <v>0.97465041501532934</v>
      </c>
      <c r="F34" s="17">
        <f t="shared" si="1"/>
        <v>16654</v>
      </c>
      <c r="G34" s="8">
        <f>F34/F4</f>
        <v>0.96215841469755614</v>
      </c>
    </row>
    <row r="35" spans="1:12" x14ac:dyDescent="0.2">
      <c r="A35" s="16" t="s">
        <v>27</v>
      </c>
      <c r="B35" s="7">
        <v>24</v>
      </c>
      <c r="C35" s="8">
        <f>B35/B4</f>
        <v>6.0975609756097563E-3</v>
      </c>
      <c r="D35" s="37">
        <v>124</v>
      </c>
      <c r="E35" s="38">
        <f>D35/D4</f>
        <v>9.2724145666641736E-3</v>
      </c>
      <c r="F35" s="17">
        <f t="shared" si="1"/>
        <v>148</v>
      </c>
      <c r="G35" s="8">
        <f>F35/F4</f>
        <v>8.5504650759720378E-3</v>
      </c>
      <c r="I35" s="55"/>
      <c r="J35" s="55"/>
      <c r="K35" s="55"/>
    </row>
    <row r="36" spans="1:12" x14ac:dyDescent="0.2">
      <c r="A36" s="16" t="s">
        <v>28</v>
      </c>
      <c r="B36" s="7">
        <v>292</v>
      </c>
      <c r="C36" s="8">
        <f>B36/B4</f>
        <v>7.41869918699187E-2</v>
      </c>
      <c r="D36" s="37">
        <v>215</v>
      </c>
      <c r="E36" s="38">
        <f>D36/D4</f>
        <v>1.607717041800643E-2</v>
      </c>
      <c r="F36" s="17">
        <f t="shared" si="1"/>
        <v>507</v>
      </c>
      <c r="G36" s="8">
        <f>F36/F4</f>
        <v>2.9291120226471779E-2</v>
      </c>
    </row>
    <row r="37" spans="1:12" x14ac:dyDescent="0.2">
      <c r="A37" s="16" t="s">
        <v>29</v>
      </c>
      <c r="B37" s="7">
        <f>SUM(B34:B36)</f>
        <v>3936</v>
      </c>
      <c r="C37" s="8"/>
      <c r="D37" s="37">
        <f>SUM(D34:D36)</f>
        <v>13373</v>
      </c>
      <c r="E37" s="38"/>
      <c r="F37" s="17">
        <f>SUM(F34:F36)</f>
        <v>17309</v>
      </c>
      <c r="G37" s="8"/>
      <c r="I37" s="55"/>
      <c r="J37" s="55"/>
      <c r="K37" s="55"/>
    </row>
    <row r="38" spans="1:12" x14ac:dyDescent="0.2">
      <c r="A38" s="3"/>
      <c r="B38" s="4"/>
      <c r="C38" s="8"/>
      <c r="D38" s="35"/>
      <c r="E38" s="38"/>
      <c r="F38" s="13"/>
      <c r="G38" s="8"/>
    </row>
    <row r="39" spans="1:12" s="15" customFormat="1" x14ac:dyDescent="0.2">
      <c r="A39" s="12" t="s">
        <v>43</v>
      </c>
      <c r="B39" s="13"/>
      <c r="C39" s="8"/>
      <c r="D39" s="37"/>
      <c r="E39" s="38"/>
      <c r="F39" s="13"/>
      <c r="G39" s="8"/>
      <c r="H39"/>
      <c r="I39" s="55"/>
      <c r="J39" s="55"/>
      <c r="K39" s="55"/>
      <c r="L39"/>
    </row>
    <row r="40" spans="1:12" x14ac:dyDescent="0.2">
      <c r="A40" s="16" t="s">
        <v>42</v>
      </c>
      <c r="B40" s="7"/>
      <c r="C40" s="8"/>
      <c r="D40" s="37">
        <v>20</v>
      </c>
      <c r="E40" s="38">
        <f>D40/(D48-D47)</f>
        <v>1.4982395685070042E-3</v>
      </c>
      <c r="F40" s="7">
        <f t="shared" ref="F40:F47" si="2">B40+D40</f>
        <v>20</v>
      </c>
      <c r="G40" s="8">
        <f>F40/(F48-F47)</f>
        <v>1.1588156903644476E-3</v>
      </c>
      <c r="H40" s="15"/>
      <c r="I40" s="15"/>
      <c r="J40" s="15"/>
      <c r="K40" s="15"/>
      <c r="L40" s="15"/>
    </row>
    <row r="41" spans="1:12" x14ac:dyDescent="0.2">
      <c r="A41" s="16" t="s">
        <v>30</v>
      </c>
      <c r="B41" s="7">
        <v>122</v>
      </c>
      <c r="C41" s="8">
        <f>B41/(B48-B47)</f>
        <v>3.1202046035805626E-2</v>
      </c>
      <c r="D41" s="37">
        <v>8972</v>
      </c>
      <c r="E41" s="38">
        <f>D41/(D48-D47)</f>
        <v>0.67211027043224214</v>
      </c>
      <c r="F41" s="7">
        <f t="shared" si="2"/>
        <v>9094</v>
      </c>
      <c r="G41" s="8">
        <f>F41/(F48-F47)</f>
        <v>0.52691349440871427</v>
      </c>
      <c r="I41" s="55"/>
      <c r="J41" s="55"/>
      <c r="K41" s="55"/>
    </row>
    <row r="42" spans="1:12" x14ac:dyDescent="0.2">
      <c r="A42" s="16" t="s">
        <v>31</v>
      </c>
      <c r="B42" s="7">
        <v>475</v>
      </c>
      <c r="C42" s="8">
        <f>B42/(B48-B47)</f>
        <v>0.12148337595907928</v>
      </c>
      <c r="D42" s="37">
        <v>1647</v>
      </c>
      <c r="E42" s="38">
        <f>D42/(D48-D47)</f>
        <v>0.1233800284665518</v>
      </c>
      <c r="F42" s="7">
        <f t="shared" si="2"/>
        <v>2122</v>
      </c>
      <c r="G42" s="8">
        <f>F42/(F48-F47)</f>
        <v>0.12295034474766789</v>
      </c>
    </row>
    <row r="43" spans="1:12" x14ac:dyDescent="0.2">
      <c r="A43" s="16" t="s">
        <v>32</v>
      </c>
      <c r="B43" s="7">
        <v>1989</v>
      </c>
      <c r="C43" s="8">
        <f>B43/(B48-B47)</f>
        <v>0.50869565217391299</v>
      </c>
      <c r="D43" s="37">
        <v>1795</v>
      </c>
      <c r="E43" s="38">
        <f>D43/(D48-D47)</f>
        <v>0.13446700127350364</v>
      </c>
      <c r="F43" s="7">
        <f t="shared" si="2"/>
        <v>3784</v>
      </c>
      <c r="G43" s="8">
        <f>F43/(F48-F47)</f>
        <v>0.21924792861695347</v>
      </c>
      <c r="I43" s="55"/>
      <c r="J43" s="55"/>
      <c r="K43" s="55"/>
    </row>
    <row r="44" spans="1:12" x14ac:dyDescent="0.2">
      <c r="A44" s="16" t="s">
        <v>33</v>
      </c>
      <c r="B44" s="7">
        <v>748</v>
      </c>
      <c r="C44" s="8">
        <f>B44/(B48-B47)</f>
        <v>0.19130434782608696</v>
      </c>
      <c r="D44" s="37">
        <v>607</v>
      </c>
      <c r="E44" s="38">
        <f>D44/(D48-D47)</f>
        <v>4.5471570904187582E-2</v>
      </c>
      <c r="F44" s="7">
        <f t="shared" si="2"/>
        <v>1355</v>
      </c>
      <c r="G44" s="8">
        <f>F44/(F48-F47)</f>
        <v>7.8509763022191315E-2</v>
      </c>
    </row>
    <row r="45" spans="1:12" x14ac:dyDescent="0.2">
      <c r="A45" s="16" t="s">
        <v>34</v>
      </c>
      <c r="B45" s="7">
        <v>498</v>
      </c>
      <c r="C45" s="8">
        <f>B45/(B48-B47)</f>
        <v>0.12736572890025574</v>
      </c>
      <c r="D45" s="37">
        <v>258</v>
      </c>
      <c r="E45" s="38">
        <f>D45/(D48-D47)</f>
        <v>1.9327290433740357E-2</v>
      </c>
      <c r="F45" s="7">
        <f t="shared" si="2"/>
        <v>756</v>
      </c>
      <c r="G45" s="8">
        <f>F45/(F48-F47)</f>
        <v>4.380323309577612E-2</v>
      </c>
      <c r="I45" s="55"/>
      <c r="J45" s="55"/>
      <c r="K45" s="55"/>
    </row>
    <row r="46" spans="1:12" x14ac:dyDescent="0.2">
      <c r="A46" s="16" t="s">
        <v>35</v>
      </c>
      <c r="B46" s="7">
        <v>78</v>
      </c>
      <c r="C46" s="8">
        <f>B46/(B48-B47)</f>
        <v>1.9948849104859334E-2</v>
      </c>
      <c r="D46" s="37">
        <v>50</v>
      </c>
      <c r="E46" s="38">
        <f>D46/(D48-D47)</f>
        <v>3.7455989212675108E-3</v>
      </c>
      <c r="F46" s="7">
        <f t="shared" si="2"/>
        <v>128</v>
      </c>
      <c r="G46" s="8">
        <f>F46/(F48-F47)</f>
        <v>7.4164204183324641E-3</v>
      </c>
    </row>
    <row r="47" spans="1:12" x14ac:dyDescent="0.2">
      <c r="A47" s="19" t="s">
        <v>36</v>
      </c>
      <c r="B47" s="7">
        <v>26</v>
      </c>
      <c r="C47" s="8"/>
      <c r="D47" s="37">
        <v>24</v>
      </c>
      <c r="E47" s="38"/>
      <c r="F47" s="7">
        <f t="shared" si="2"/>
        <v>50</v>
      </c>
      <c r="G47" s="8"/>
      <c r="I47" s="55"/>
      <c r="J47" s="55"/>
      <c r="K47" s="55"/>
    </row>
    <row r="48" spans="1:12" x14ac:dyDescent="0.2">
      <c r="A48" s="19" t="s">
        <v>29</v>
      </c>
      <c r="B48" s="7">
        <f>SUM(B40:B47)</f>
        <v>3936</v>
      </c>
      <c r="C48" s="8"/>
      <c r="D48" s="37">
        <f>SUM(D40:D47)</f>
        <v>13373</v>
      </c>
      <c r="E48" s="38"/>
      <c r="F48" s="7">
        <f>SUM(F40:F47)</f>
        <v>17309</v>
      </c>
      <c r="G48" s="8"/>
    </row>
    <row r="49" spans="1:12" s="22" customFormat="1" x14ac:dyDescent="0.2">
      <c r="A49" s="20" t="s">
        <v>37</v>
      </c>
      <c r="B49" s="34">
        <v>33</v>
      </c>
      <c r="C49" s="34"/>
      <c r="D49" s="44">
        <v>22.97</v>
      </c>
      <c r="E49" s="38"/>
      <c r="F49" s="34">
        <v>25</v>
      </c>
      <c r="G49" s="21"/>
      <c r="H49"/>
      <c r="I49"/>
      <c r="J49"/>
      <c r="K49"/>
      <c r="L49"/>
    </row>
    <row r="50" spans="1:12" s="24" customFormat="1" x14ac:dyDescent="0.2">
      <c r="A50" s="23" t="s">
        <v>38</v>
      </c>
      <c r="B50" s="34">
        <v>30</v>
      </c>
      <c r="C50" s="34"/>
      <c r="D50" s="44">
        <v>21</v>
      </c>
      <c r="E50" s="44"/>
      <c r="F50" s="34">
        <v>22</v>
      </c>
      <c r="G50" s="21"/>
      <c r="H50" s="22"/>
      <c r="I50" s="22"/>
      <c r="J50" s="22"/>
      <c r="K50" s="22"/>
      <c r="L50" s="22"/>
    </row>
    <row r="51" spans="1:12" x14ac:dyDescent="0.2">
      <c r="A51" s="54" t="s">
        <v>45</v>
      </c>
      <c r="B51" s="54"/>
      <c r="C51" s="54"/>
      <c r="D51" s="54"/>
      <c r="E51" s="54"/>
      <c r="F51" s="54"/>
      <c r="G51" s="54"/>
      <c r="H51" s="24"/>
      <c r="I51" s="24"/>
      <c r="J51" s="24"/>
      <c r="K51" s="24"/>
      <c r="L51" s="24"/>
    </row>
    <row r="52" spans="1:12" x14ac:dyDescent="0.2">
      <c r="A52" t="s">
        <v>41</v>
      </c>
    </row>
    <row r="53" spans="1:12" x14ac:dyDescent="0.2">
      <c r="A53" s="116" t="s">
        <v>65</v>
      </c>
    </row>
  </sheetData>
  <mergeCells count="3">
    <mergeCell ref="F3:G3"/>
    <mergeCell ref="A1:G1"/>
    <mergeCell ref="A2:G2"/>
  </mergeCells>
  <phoneticPr fontId="0" type="noConversion"/>
  <pageMargins left="0.75" right="0.75" top="0.5" bottom="0.5" header="0.5" footer="0.5"/>
  <pageSetup orientation="portrait" r:id="rId1"/>
  <headerFooter alignWithMargins="0">
    <oddFooter>&amp;LD:\OU DATA BOOK\Student Profile\Student Information.xls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zoomScaleNormal="100" workbookViewId="0">
      <selection activeCell="C21" sqref="C21"/>
    </sheetView>
  </sheetViews>
  <sheetFormatPr defaultColWidth="10.28515625" defaultRowHeight="12.75" x14ac:dyDescent="0.2"/>
  <cols>
    <col min="1" max="1" width="24" customWidth="1"/>
    <col min="2" max="5" width="8.7109375" customWidth="1"/>
    <col min="6" max="6" width="8.7109375" style="30" customWidth="1"/>
    <col min="7" max="7" width="8.7109375" style="31" customWidth="1"/>
    <col min="8" max="27" width="8.7109375" customWidth="1"/>
  </cols>
  <sheetData>
    <row r="1" spans="1:27" s="1" customFormat="1" ht="18" x14ac:dyDescent="0.25">
      <c r="A1" s="126" t="s">
        <v>0</v>
      </c>
      <c r="B1" s="127"/>
      <c r="C1" s="127"/>
      <c r="D1" s="127"/>
      <c r="E1" s="127"/>
      <c r="F1" s="127"/>
      <c r="G1" s="127"/>
    </row>
    <row r="2" spans="1:27" s="2" customFormat="1" ht="18" x14ac:dyDescent="0.25">
      <c r="B2" s="143" t="s">
        <v>69</v>
      </c>
      <c r="C2" s="147"/>
      <c r="D2" s="143" t="s">
        <v>68</v>
      </c>
      <c r="E2" s="147"/>
      <c r="F2" s="143" t="s">
        <v>67</v>
      </c>
      <c r="G2" s="147"/>
      <c r="H2" s="143" t="s">
        <v>61</v>
      </c>
      <c r="I2" s="144"/>
      <c r="J2" s="143" t="s">
        <v>60</v>
      </c>
      <c r="K2" s="144"/>
      <c r="L2" s="143" t="s">
        <v>59</v>
      </c>
      <c r="M2" s="144"/>
      <c r="N2" s="143" t="s">
        <v>58</v>
      </c>
      <c r="O2" s="144"/>
      <c r="P2" s="143" t="s">
        <v>55</v>
      </c>
      <c r="Q2" s="144"/>
      <c r="R2" s="143" t="s">
        <v>52</v>
      </c>
      <c r="S2" s="144"/>
      <c r="T2" s="125"/>
      <c r="U2" s="143" t="s">
        <v>50</v>
      </c>
      <c r="V2" s="144"/>
      <c r="W2" s="143" t="s">
        <v>49</v>
      </c>
      <c r="X2" s="144"/>
      <c r="Y2" s="143" t="s">
        <v>48</v>
      </c>
      <c r="Z2" s="144"/>
      <c r="AA2" s="125"/>
    </row>
    <row r="3" spans="1:27" x14ac:dyDescent="0.2">
      <c r="A3" s="3"/>
      <c r="B3" s="145" t="s">
        <v>2</v>
      </c>
      <c r="C3" s="146"/>
      <c r="D3" s="145" t="s">
        <v>2</v>
      </c>
      <c r="E3" s="146"/>
      <c r="F3" s="145" t="s">
        <v>2</v>
      </c>
      <c r="G3" s="146"/>
      <c r="H3" s="145" t="s">
        <v>2</v>
      </c>
      <c r="I3" s="146"/>
      <c r="J3" s="145" t="s">
        <v>2</v>
      </c>
      <c r="K3" s="146"/>
      <c r="L3" s="145" t="s">
        <v>2</v>
      </c>
      <c r="M3" s="146"/>
      <c r="N3" s="145" t="s">
        <v>2</v>
      </c>
      <c r="O3" s="146"/>
      <c r="P3" s="145" t="s">
        <v>2</v>
      </c>
      <c r="Q3" s="146"/>
      <c r="R3" s="145" t="s">
        <v>2</v>
      </c>
      <c r="S3" s="146"/>
      <c r="T3" s="128"/>
      <c r="U3" s="145" t="s">
        <v>2</v>
      </c>
      <c r="V3" s="146"/>
      <c r="W3" s="35" t="s">
        <v>2</v>
      </c>
      <c r="X3" s="36"/>
      <c r="Y3" s="35" t="s">
        <v>2</v>
      </c>
      <c r="Z3" s="36"/>
      <c r="AA3" s="3"/>
    </row>
    <row r="4" spans="1:27" x14ac:dyDescent="0.2">
      <c r="A4" s="6" t="s">
        <v>4</v>
      </c>
      <c r="B4" s="37">
        <f>'student info fa 18'!D4</f>
        <v>15799</v>
      </c>
      <c r="C4" s="38"/>
      <c r="D4" s="37">
        <v>15901</v>
      </c>
      <c r="E4" s="38"/>
      <c r="F4" s="37">
        <v>16568</v>
      </c>
      <c r="G4" s="38"/>
      <c r="H4" s="37">
        <v>16793</v>
      </c>
      <c r="I4" s="38"/>
      <c r="J4" s="37">
        <v>16509</v>
      </c>
      <c r="K4" s="38"/>
      <c r="L4" s="37">
        <v>16272</v>
      </c>
      <c r="M4" s="38"/>
      <c r="N4" s="37">
        <v>15816</v>
      </c>
      <c r="O4" s="38"/>
      <c r="P4" s="37">
        <v>15473</v>
      </c>
      <c r="Q4" s="38"/>
      <c r="R4" s="37">
        <v>15150</v>
      </c>
      <c r="S4" s="38"/>
      <c r="T4" s="38"/>
      <c r="U4" s="37">
        <v>14861</v>
      </c>
      <c r="V4" s="38"/>
      <c r="W4" s="37">
        <v>14106</v>
      </c>
      <c r="X4" s="38"/>
      <c r="Y4" s="37">
        <v>13731</v>
      </c>
      <c r="Z4" s="38"/>
      <c r="AA4" s="6" t="s">
        <v>4</v>
      </c>
    </row>
    <row r="5" spans="1:27" x14ac:dyDescent="0.2">
      <c r="A5" s="6" t="s">
        <v>5</v>
      </c>
      <c r="B5" s="37">
        <f>'student info fa 18'!D5</f>
        <v>204648</v>
      </c>
      <c r="C5" s="38"/>
      <c r="D5" s="37">
        <v>204224</v>
      </c>
      <c r="E5" s="38"/>
      <c r="F5" s="37">
        <v>211791</v>
      </c>
      <c r="G5" s="38"/>
      <c r="H5" s="37">
        <v>212431</v>
      </c>
      <c r="I5" s="38"/>
      <c r="J5" s="37">
        <v>206109</v>
      </c>
      <c r="K5" s="38"/>
      <c r="L5" s="37">
        <v>202339</v>
      </c>
      <c r="M5" s="38"/>
      <c r="N5" s="37">
        <v>195933</v>
      </c>
      <c r="O5" s="38"/>
      <c r="P5" s="37">
        <v>190713</v>
      </c>
      <c r="Q5" s="38"/>
      <c r="R5" s="37">
        <v>186426</v>
      </c>
      <c r="S5" s="38"/>
      <c r="T5" s="38"/>
      <c r="U5" s="37">
        <v>181601</v>
      </c>
      <c r="V5" s="38"/>
      <c r="W5" s="37">
        <v>172624</v>
      </c>
      <c r="X5" s="38"/>
      <c r="Y5" s="37">
        <v>165537</v>
      </c>
      <c r="Z5" s="38"/>
      <c r="AA5" s="6" t="s">
        <v>5</v>
      </c>
    </row>
    <row r="6" spans="1:27" x14ac:dyDescent="0.2">
      <c r="A6" s="9"/>
      <c r="B6" s="39"/>
      <c r="C6" s="38"/>
      <c r="D6" s="39"/>
      <c r="E6" s="38"/>
      <c r="F6" s="39"/>
      <c r="G6" s="38"/>
      <c r="H6" s="39"/>
      <c r="I6" s="38"/>
      <c r="J6" s="39"/>
      <c r="K6" s="38"/>
      <c r="L6" s="39"/>
      <c r="M6" s="38"/>
      <c r="N6" s="39"/>
      <c r="O6" s="38"/>
      <c r="P6" s="39"/>
      <c r="Q6" s="38"/>
      <c r="R6" s="39"/>
      <c r="S6" s="38"/>
      <c r="T6" s="38"/>
      <c r="U6" s="39"/>
      <c r="V6" s="38"/>
      <c r="W6" s="39"/>
      <c r="X6" s="38"/>
      <c r="Y6" s="39"/>
      <c r="Z6" s="38"/>
      <c r="AA6" s="9"/>
    </row>
    <row r="7" spans="1:27" x14ac:dyDescent="0.2">
      <c r="A7" s="12" t="s">
        <v>6</v>
      </c>
      <c r="B7" s="40">
        <f>6803.2+237.5</f>
        <v>7040.7</v>
      </c>
      <c r="C7" s="38"/>
      <c r="D7" s="40">
        <f>6803.2+237.5</f>
        <v>7040.7</v>
      </c>
      <c r="E7" s="38"/>
      <c r="F7" s="40">
        <v>7043.6</v>
      </c>
      <c r="G7" s="38"/>
      <c r="H7" s="40">
        <v>7063.03</v>
      </c>
      <c r="I7" s="38"/>
      <c r="J7" s="40">
        <v>6846.6</v>
      </c>
      <c r="K7" s="38"/>
      <c r="L7" s="40">
        <v>6713.77</v>
      </c>
      <c r="M7" s="38"/>
      <c r="N7" s="40">
        <v>6495</v>
      </c>
      <c r="O7" s="38"/>
      <c r="P7" s="40">
        <v>6326.77</v>
      </c>
      <c r="Q7" s="38"/>
      <c r="R7" s="40">
        <v>6194.53</v>
      </c>
      <c r="S7" s="38"/>
      <c r="T7" s="38"/>
      <c r="U7" s="40">
        <v>6042.9</v>
      </c>
      <c r="V7" s="38"/>
      <c r="W7" s="101">
        <v>5739.7</v>
      </c>
      <c r="X7" s="38"/>
      <c r="Y7" s="40">
        <v>5507.57</v>
      </c>
      <c r="Z7" s="38"/>
      <c r="AA7" s="12" t="s">
        <v>6</v>
      </c>
    </row>
    <row r="8" spans="1:27" x14ac:dyDescent="0.2">
      <c r="A8" s="3"/>
      <c r="B8" s="39"/>
      <c r="C8" s="38"/>
      <c r="D8" s="39"/>
      <c r="E8" s="38"/>
      <c r="F8" s="39"/>
      <c r="G8" s="38"/>
      <c r="H8" s="39"/>
      <c r="I8" s="38"/>
      <c r="J8" s="39"/>
      <c r="K8" s="38"/>
      <c r="L8" s="39"/>
      <c r="M8" s="38"/>
      <c r="N8" s="39"/>
      <c r="O8" s="38"/>
      <c r="P8" s="39"/>
      <c r="Q8" s="38"/>
      <c r="R8" s="39"/>
      <c r="S8" s="38"/>
      <c r="T8" s="38"/>
      <c r="U8" s="39"/>
      <c r="V8" s="38"/>
      <c r="W8" s="39"/>
      <c r="X8" s="38"/>
      <c r="Y8" s="39"/>
      <c r="Z8" s="38"/>
      <c r="AA8" s="3"/>
    </row>
    <row r="9" spans="1:27" s="15" customFormat="1" x14ac:dyDescent="0.2">
      <c r="A9" s="12" t="s">
        <v>7</v>
      </c>
      <c r="B9" s="35"/>
      <c r="C9" s="38"/>
      <c r="D9" s="35"/>
      <c r="E9" s="38"/>
      <c r="F9" s="35"/>
      <c r="G9" s="38"/>
      <c r="H9" s="35"/>
      <c r="I9" s="38"/>
      <c r="J9" s="35"/>
      <c r="K9" s="38"/>
      <c r="L9" s="35"/>
      <c r="M9" s="38"/>
      <c r="N9" s="35"/>
      <c r="O9" s="38"/>
      <c r="P9" s="35"/>
      <c r="Q9" s="38"/>
      <c r="R9" s="35"/>
      <c r="S9" s="38"/>
      <c r="T9" s="38"/>
      <c r="U9" s="35"/>
      <c r="V9" s="38"/>
      <c r="W9" s="35"/>
      <c r="X9" s="38"/>
      <c r="Y9" s="35"/>
      <c r="Z9" s="38"/>
      <c r="AA9" s="12" t="s">
        <v>7</v>
      </c>
    </row>
    <row r="10" spans="1:27" x14ac:dyDescent="0.2">
      <c r="A10" s="16" t="s">
        <v>8</v>
      </c>
      <c r="B10" s="37">
        <f>'student info fa 18'!D10</f>
        <v>8903</v>
      </c>
      <c r="C10" s="38">
        <f>B10/B4</f>
        <v>0.56351667827077667</v>
      </c>
      <c r="D10" s="37">
        <v>8908</v>
      </c>
      <c r="E10" s="38">
        <f>D10/D4</f>
        <v>0.56021633859505693</v>
      </c>
      <c r="F10" s="37">
        <v>9375</v>
      </c>
      <c r="G10" s="38">
        <f>F10/F4</f>
        <v>0.56584983099951713</v>
      </c>
      <c r="H10" s="37">
        <v>9641</v>
      </c>
      <c r="I10" s="38">
        <f>H10/H4</f>
        <v>0.57410825939379506</v>
      </c>
      <c r="J10" s="37">
        <v>9609</v>
      </c>
      <c r="K10" s="38">
        <f>J10/J4</f>
        <v>0.58204615664183168</v>
      </c>
      <c r="L10" s="37">
        <v>9569</v>
      </c>
      <c r="M10" s="38">
        <f>L10/L4</f>
        <v>0.58806538839724676</v>
      </c>
      <c r="N10" s="121">
        <v>9518</v>
      </c>
      <c r="O10" s="122">
        <f>N10/N4</f>
        <v>0.60179564997470913</v>
      </c>
      <c r="P10" s="37">
        <v>9332</v>
      </c>
      <c r="Q10" s="38">
        <f>P10/P4</f>
        <v>0.60311510372907651</v>
      </c>
      <c r="R10" s="37">
        <v>9102</v>
      </c>
      <c r="S10" s="38">
        <f>R10/R4</f>
        <v>0.60079207920792077</v>
      </c>
      <c r="T10" s="38"/>
      <c r="U10" s="121">
        <v>9001</v>
      </c>
      <c r="V10" s="122">
        <f>U10/U4</f>
        <v>0.60567929479846583</v>
      </c>
      <c r="W10" s="37">
        <v>8600</v>
      </c>
      <c r="X10" s="38">
        <f>W10/W4</f>
        <v>0.60966964412306823</v>
      </c>
      <c r="Y10" s="37">
        <v>8487</v>
      </c>
      <c r="Z10" s="38">
        <f>Y10/Y4</f>
        <v>0.61809045226130654</v>
      </c>
      <c r="AA10" s="16" t="s">
        <v>8</v>
      </c>
    </row>
    <row r="11" spans="1:27" x14ac:dyDescent="0.2">
      <c r="A11" s="16" t="s">
        <v>9</v>
      </c>
      <c r="B11" s="37">
        <f>'student info fa 18'!D11</f>
        <v>6896</v>
      </c>
      <c r="C11" s="38">
        <f>B11/B4</f>
        <v>0.43648332172922338</v>
      </c>
      <c r="D11" s="37">
        <v>6993</v>
      </c>
      <c r="E11" s="38">
        <f>D11/D4</f>
        <v>0.43978366140494307</v>
      </c>
      <c r="F11" s="37">
        <v>7193</v>
      </c>
      <c r="G11" s="38">
        <f>F11/F4</f>
        <v>0.43415016900048287</v>
      </c>
      <c r="H11" s="37">
        <v>7152</v>
      </c>
      <c r="I11" s="38">
        <f>H11/H4</f>
        <v>0.42589174060620499</v>
      </c>
      <c r="J11" s="37">
        <v>6900</v>
      </c>
      <c r="K11" s="38">
        <f>J11/J4</f>
        <v>0.41795384335816826</v>
      </c>
      <c r="L11" s="37">
        <v>6703</v>
      </c>
      <c r="M11" s="38">
        <f>L11/L4</f>
        <v>0.41193461160275319</v>
      </c>
      <c r="N11" s="121">
        <v>6298</v>
      </c>
      <c r="O11" s="122">
        <f>N11/N4</f>
        <v>0.39820435002529087</v>
      </c>
      <c r="P11" s="37">
        <v>6141</v>
      </c>
      <c r="Q11" s="38">
        <f>P11/P4</f>
        <v>0.39688489627092355</v>
      </c>
      <c r="R11" s="37">
        <v>6048</v>
      </c>
      <c r="S11" s="38">
        <f>R11/R4</f>
        <v>0.39920792079207923</v>
      </c>
      <c r="T11" s="38"/>
      <c r="U11" s="121">
        <v>5860</v>
      </c>
      <c r="V11" s="122">
        <f>U11/U4</f>
        <v>0.39432070520153423</v>
      </c>
      <c r="W11" s="44">
        <v>5506</v>
      </c>
      <c r="X11" s="38">
        <f>W11/W4</f>
        <v>0.39033035587693182</v>
      </c>
      <c r="Y11" s="37">
        <v>5244</v>
      </c>
      <c r="Z11" s="38">
        <f>Y11/Y4</f>
        <v>0.38190954773869346</v>
      </c>
      <c r="AA11" s="16" t="s">
        <v>9</v>
      </c>
    </row>
    <row r="12" spans="1:27" ht="10.5" hidden="1" customHeight="1" x14ac:dyDescent="0.2">
      <c r="A12" s="16" t="s">
        <v>17</v>
      </c>
      <c r="B12" s="37"/>
      <c r="C12" s="38">
        <f>B12/B4</f>
        <v>0</v>
      </c>
      <c r="D12" s="37"/>
      <c r="E12" s="38">
        <f>D12/D4</f>
        <v>0</v>
      </c>
      <c r="F12" s="37"/>
      <c r="G12" s="38">
        <f>F12/F4</f>
        <v>0</v>
      </c>
      <c r="H12" s="37"/>
      <c r="I12" s="38">
        <f>H12/H4</f>
        <v>0</v>
      </c>
      <c r="J12" s="37"/>
      <c r="K12" s="38">
        <f>J12/J4</f>
        <v>0</v>
      </c>
      <c r="L12" s="37"/>
      <c r="M12" s="38">
        <f>L12/L4</f>
        <v>0</v>
      </c>
      <c r="N12" s="105">
        <v>0</v>
      </c>
      <c r="O12" s="106">
        <f>N12/N4</f>
        <v>0</v>
      </c>
      <c r="P12" s="37">
        <v>0</v>
      </c>
      <c r="Q12" s="38">
        <f>P12/P4</f>
        <v>0</v>
      </c>
      <c r="R12" s="37">
        <v>0</v>
      </c>
      <c r="S12" s="38">
        <f>R12/R4</f>
        <v>0</v>
      </c>
      <c r="T12" s="38"/>
      <c r="U12" s="37">
        <v>0</v>
      </c>
      <c r="V12" s="38">
        <f>U12/U4</f>
        <v>0</v>
      </c>
      <c r="W12" s="37">
        <v>5612</v>
      </c>
      <c r="X12" s="38">
        <f>W12/W4</f>
        <v>0.39784488869984402</v>
      </c>
      <c r="Y12" s="37"/>
      <c r="Z12" s="38">
        <f>Y12/Y4</f>
        <v>0</v>
      </c>
      <c r="AA12" s="16" t="s">
        <v>17</v>
      </c>
    </row>
    <row r="13" spans="1:27" x14ac:dyDescent="0.2">
      <c r="A13" s="3"/>
      <c r="B13" s="41"/>
      <c r="C13" s="42"/>
      <c r="D13" s="41"/>
      <c r="E13" s="42"/>
      <c r="F13" s="41"/>
      <c r="G13" s="42"/>
      <c r="H13" s="41"/>
      <c r="I13" s="42"/>
      <c r="J13" s="41"/>
      <c r="K13" s="42"/>
      <c r="L13" s="41"/>
      <c r="M13" s="42"/>
      <c r="N13" s="113"/>
      <c r="O13" s="114"/>
      <c r="P13" s="41"/>
      <c r="Q13" s="42"/>
      <c r="R13" s="41"/>
      <c r="S13" s="42"/>
      <c r="T13" s="42"/>
      <c r="U13" s="123"/>
      <c r="V13" s="42"/>
      <c r="W13" s="41"/>
      <c r="X13" s="42"/>
      <c r="Y13" s="41"/>
      <c r="Z13" s="42"/>
      <c r="AA13" s="3"/>
    </row>
    <row r="14" spans="1:27" s="15" customFormat="1" x14ac:dyDescent="0.2">
      <c r="A14" s="12" t="s">
        <v>10</v>
      </c>
      <c r="B14" s="43"/>
      <c r="C14" s="38"/>
      <c r="D14" s="43"/>
      <c r="E14" s="38"/>
      <c r="F14" s="43"/>
      <c r="G14" s="38"/>
      <c r="H14" s="43"/>
      <c r="I14" s="38"/>
      <c r="J14" s="43"/>
      <c r="K14" s="38"/>
      <c r="L14" s="43"/>
      <c r="M14" s="38"/>
      <c r="N14" s="43"/>
      <c r="O14" s="38"/>
      <c r="P14" s="43"/>
      <c r="Q14" s="38"/>
      <c r="R14" s="43"/>
      <c r="S14" s="38"/>
      <c r="T14" s="129"/>
      <c r="U14" s="43"/>
      <c r="V14" s="38"/>
      <c r="W14" s="43"/>
      <c r="X14" s="38"/>
      <c r="Y14" s="43"/>
      <c r="Z14" s="38"/>
      <c r="AA14" s="12" t="s">
        <v>10</v>
      </c>
    </row>
    <row r="15" spans="1:27" x14ac:dyDescent="0.2">
      <c r="A15" s="16" t="s">
        <v>51</v>
      </c>
      <c r="B15" s="37">
        <f>'student info fa 18'!D15</f>
        <v>11613</v>
      </c>
      <c r="C15" s="38">
        <f>B15/(B23-B22)</f>
        <v>0.76780165289256197</v>
      </c>
      <c r="D15" s="37">
        <v>11897</v>
      </c>
      <c r="E15" s="38">
        <f>D15/(D23-D22)</f>
        <v>0.77992657663563658</v>
      </c>
      <c r="F15" s="37">
        <v>12347</v>
      </c>
      <c r="G15" s="38">
        <f>F15/(F23-F22)</f>
        <v>0.77953153608182335</v>
      </c>
      <c r="H15" s="37">
        <v>12615</v>
      </c>
      <c r="I15" s="38">
        <f>H15/(H23-H22)</f>
        <v>0.78637327016581471</v>
      </c>
      <c r="J15" s="37">
        <v>12468</v>
      </c>
      <c r="K15" s="38">
        <f>J15/(J23-J22)</f>
        <v>0.79187043505874877</v>
      </c>
      <c r="L15" s="37">
        <v>12417</v>
      </c>
      <c r="M15" s="38">
        <f>L15/(L23-L22)</f>
        <v>0.7994977786362758</v>
      </c>
      <c r="N15" s="37">
        <v>12133</v>
      </c>
      <c r="O15" s="38">
        <f>N15/(N23-N22)</f>
        <v>0.80762830326832191</v>
      </c>
      <c r="P15" s="37">
        <v>11794</v>
      </c>
      <c r="Q15" s="38">
        <f>P15/(P23-P22)</f>
        <v>0.80769757567456513</v>
      </c>
      <c r="R15" s="37">
        <v>11569</v>
      </c>
      <c r="S15" s="38">
        <f>R15/(R23-R22)</f>
        <v>0.81736611558570016</v>
      </c>
      <c r="T15" s="38"/>
      <c r="U15" s="37">
        <v>11422</v>
      </c>
      <c r="V15" s="38">
        <f>U15/(U23-U22)</f>
        <v>0.83141650895326835</v>
      </c>
      <c r="W15" s="37">
        <v>10969</v>
      </c>
      <c r="X15" s="38">
        <f>W15/(W23-W22)</f>
        <v>0.83688105592431528</v>
      </c>
      <c r="Y15" s="37">
        <v>10772</v>
      </c>
      <c r="Z15" s="38">
        <f>Y15/(Y23-Y22)</f>
        <v>0.83783153146146072</v>
      </c>
      <c r="AA15" s="16" t="s">
        <v>51</v>
      </c>
    </row>
    <row r="16" spans="1:27" x14ac:dyDescent="0.2">
      <c r="A16" s="16" t="s">
        <v>12</v>
      </c>
      <c r="B16" s="37">
        <f>'student info fa 18'!D16</f>
        <v>1422</v>
      </c>
      <c r="C16" s="38">
        <f>B16/(B23-B22)</f>
        <v>9.4016528925619833E-2</v>
      </c>
      <c r="D16" s="37">
        <v>1310</v>
      </c>
      <c r="E16" s="38">
        <f>D16/(D23-D22)</f>
        <v>8.5879113675101607E-2</v>
      </c>
      <c r="F16" s="37">
        <v>1443</v>
      </c>
      <c r="G16" s="38">
        <f>F16/(F23-F22)</f>
        <v>9.1104236378559258E-2</v>
      </c>
      <c r="H16" s="37">
        <v>1482</v>
      </c>
      <c r="I16" s="38">
        <f>H16/(H23-H22)</f>
        <v>9.2382495948136148E-2</v>
      </c>
      <c r="J16" s="37">
        <v>1496</v>
      </c>
      <c r="K16" s="38">
        <f>J16/(J23-J22)</f>
        <v>9.5014290250873296E-2</v>
      </c>
      <c r="L16" s="37">
        <v>1460</v>
      </c>
      <c r="M16" s="38">
        <f>L16/(L23-L22)</f>
        <v>9.4005537312471826E-2</v>
      </c>
      <c r="N16" s="37">
        <v>1440</v>
      </c>
      <c r="O16" s="38">
        <f>N16/(N23-N22)</f>
        <v>9.5853025361112953E-2</v>
      </c>
      <c r="P16" s="37">
        <v>1485</v>
      </c>
      <c r="Q16" s="38">
        <f>P16/(P23-P22)</f>
        <v>0.10169839747979728</v>
      </c>
      <c r="R16" s="37">
        <v>1401</v>
      </c>
      <c r="S16" s="38">
        <f>R16/(R23-R22)</f>
        <v>9.8982619754133111E-2</v>
      </c>
      <c r="T16" s="38"/>
      <c r="U16" s="37">
        <v>1291</v>
      </c>
      <c r="V16" s="38">
        <f>U16/(U23-U22)</f>
        <v>9.3972921822681618E-2</v>
      </c>
      <c r="W16" s="37">
        <v>1190</v>
      </c>
      <c r="X16" s="38">
        <f>W16/(W23-W22)</f>
        <v>9.0791180285343706E-2</v>
      </c>
      <c r="Y16" s="37">
        <v>1145</v>
      </c>
      <c r="Z16" s="38">
        <f>Y16/(Y23-Y22)</f>
        <v>8.9056545072723037E-2</v>
      </c>
      <c r="AA16" s="16" t="s">
        <v>12</v>
      </c>
    </row>
    <row r="17" spans="1:27" x14ac:dyDescent="0.2">
      <c r="A17" s="16" t="s">
        <v>13</v>
      </c>
      <c r="B17" s="37">
        <f>'student info fa 18'!D17</f>
        <v>940</v>
      </c>
      <c r="C17" s="38">
        <f>B17/(B23-B22)</f>
        <v>6.2148760330578513E-2</v>
      </c>
      <c r="D17" s="37">
        <v>933</v>
      </c>
      <c r="E17" s="38">
        <f>D17/(D23-D22)</f>
        <v>6.1164284777763207E-2</v>
      </c>
      <c r="F17" s="37">
        <v>946</v>
      </c>
      <c r="G17" s="38">
        <f>F17/(F23-F22)</f>
        <v>5.9725992802575921E-2</v>
      </c>
      <c r="H17" s="37">
        <v>901</v>
      </c>
      <c r="I17" s="38">
        <f>H17/(H23-H22)</f>
        <v>5.6165066699912732E-2</v>
      </c>
      <c r="J17" s="37">
        <v>856</v>
      </c>
      <c r="K17" s="38">
        <f>J17/(J23-J22)</f>
        <v>5.436646554461734E-2</v>
      </c>
      <c r="L17" s="37">
        <v>804</v>
      </c>
      <c r="M17" s="38">
        <f>L17/(L23-L22)</f>
        <v>5.1767432876183114E-2</v>
      </c>
      <c r="N17" s="37">
        <v>714</v>
      </c>
      <c r="O17" s="38">
        <f>N17/(N23-N22)</f>
        <v>4.7527125074885178E-2</v>
      </c>
      <c r="P17" s="37">
        <v>659</v>
      </c>
      <c r="Q17" s="38">
        <f>P17/(P23-P22)</f>
        <v>4.5130803999452129E-2</v>
      </c>
      <c r="R17" s="37">
        <v>598</v>
      </c>
      <c r="S17" s="38">
        <f>R17/(R23-R22)</f>
        <v>4.2249540765861238E-2</v>
      </c>
      <c r="T17" s="38"/>
      <c r="U17" s="37">
        <v>575</v>
      </c>
      <c r="V17" s="38">
        <f>U17/(U23-U22)</f>
        <v>4.1854709564711018E-2</v>
      </c>
      <c r="W17" s="37">
        <v>526</v>
      </c>
      <c r="X17" s="38">
        <f>W17/(W23-W22)</f>
        <v>4.0131227588311592E-2</v>
      </c>
      <c r="Y17" s="37">
        <v>519</v>
      </c>
      <c r="Z17" s="38">
        <f>Y17/(Y23-Y22)</f>
        <v>4.0367115190168779E-2</v>
      </c>
      <c r="AA17" s="16" t="s">
        <v>13</v>
      </c>
    </row>
    <row r="18" spans="1:27" x14ac:dyDescent="0.2">
      <c r="A18" s="16" t="s">
        <v>14</v>
      </c>
      <c r="B18" s="37">
        <f>'student info fa 18'!D18</f>
        <v>606</v>
      </c>
      <c r="C18" s="38">
        <f>B18/(B23-B22)</f>
        <v>4.0066115702479338E-2</v>
      </c>
      <c r="D18" s="37">
        <v>573</v>
      </c>
      <c r="E18" s="38">
        <f>D18/(D23-D22)</f>
        <v>3.7563917660941394E-2</v>
      </c>
      <c r="F18" s="37">
        <v>555</v>
      </c>
      <c r="G18" s="38">
        <f>F18/(F23-F22)</f>
        <v>3.5040090914830485E-2</v>
      </c>
      <c r="H18" s="37">
        <v>516</v>
      </c>
      <c r="I18" s="38">
        <f>H18/(H23-H22)</f>
        <v>3.216556539084902E-2</v>
      </c>
      <c r="J18" s="37">
        <v>482</v>
      </c>
      <c r="K18" s="38">
        <f>J18/(J23-J22)</f>
        <v>3.0612892981899016E-2</v>
      </c>
      <c r="L18" s="37">
        <v>444</v>
      </c>
      <c r="M18" s="38">
        <f>L18/(L23-L22)</f>
        <v>2.8587985319683214E-2</v>
      </c>
      <c r="N18" s="37">
        <v>395</v>
      </c>
      <c r="O18" s="38">
        <f>N18/(N23-N22)</f>
        <v>2.6293017373360848E-2</v>
      </c>
      <c r="P18" s="37">
        <v>381</v>
      </c>
      <c r="Q18" s="38">
        <f>P18/(P23-P22)</f>
        <v>2.6092316121079304E-2</v>
      </c>
      <c r="R18" s="37">
        <v>347</v>
      </c>
      <c r="S18" s="38">
        <f>R18/(R23-R22)</f>
        <v>2.4516037869153597E-2</v>
      </c>
      <c r="T18" s="38"/>
      <c r="U18" s="37">
        <v>262</v>
      </c>
      <c r="V18" s="38">
        <f>U18/(U23-U22)</f>
        <v>1.9071189401659631E-2</v>
      </c>
      <c r="W18" s="37">
        <v>237</v>
      </c>
      <c r="X18" s="38">
        <f>W18/(W23-W22)</f>
        <v>1.8081940947585261E-2</v>
      </c>
      <c r="Y18" s="37">
        <v>218</v>
      </c>
      <c r="Z18" s="38">
        <f>Y18/(Y23-Y22)</f>
        <v>1.6955743952710586E-2</v>
      </c>
      <c r="AA18" s="16" t="s">
        <v>14</v>
      </c>
    </row>
    <row r="19" spans="1:27" x14ac:dyDescent="0.2">
      <c r="A19" s="16" t="s">
        <v>15</v>
      </c>
      <c r="B19" s="37">
        <f>'student info fa 18'!D19</f>
        <v>154</v>
      </c>
      <c r="C19" s="38">
        <f>B19/(B23-B22)</f>
        <v>1.0181818181818183E-2</v>
      </c>
      <c r="D19" s="37">
        <v>167</v>
      </c>
      <c r="E19" s="38">
        <f>D19/(D23-D22)</f>
        <v>1.0947948079192343E-2</v>
      </c>
      <c r="F19" s="37">
        <v>172</v>
      </c>
      <c r="G19" s="38">
        <f>F19/(F23-F22)</f>
        <v>1.0859271418650167E-2</v>
      </c>
      <c r="H19" s="37">
        <v>169</v>
      </c>
      <c r="I19" s="38">
        <f>H19/(H23-H22)</f>
        <v>1.0534846029173419E-2</v>
      </c>
      <c r="J19" s="37">
        <v>181</v>
      </c>
      <c r="K19" s="38">
        <f>J19/(J23-J22)</f>
        <v>1.1495712924738012E-2</v>
      </c>
      <c r="L19" s="37">
        <v>170</v>
      </c>
      <c r="M19" s="38">
        <f>L19/(L23-L22)</f>
        <v>1.0945850235013843E-2</v>
      </c>
      <c r="N19" s="37">
        <v>149</v>
      </c>
      <c r="O19" s="38">
        <f>N19/(N23-N22)</f>
        <v>9.9181255408373834E-3</v>
      </c>
      <c r="P19" s="37">
        <v>117</v>
      </c>
      <c r="Q19" s="38">
        <f>P19/(P23-P22)</f>
        <v>8.0126010135597864E-3</v>
      </c>
      <c r="R19" s="37">
        <v>79</v>
      </c>
      <c r="S19" s="38">
        <f>R19/(R23-R22)</f>
        <v>5.5814610710753143E-3</v>
      </c>
      <c r="T19" s="38"/>
      <c r="U19" s="37">
        <v>53</v>
      </c>
      <c r="V19" s="38">
        <f>U19/(U23-U22)</f>
        <v>3.8579123598777116E-3</v>
      </c>
      <c r="W19" s="37">
        <v>53</v>
      </c>
      <c r="X19" s="38">
        <f>W19/(W23-W22)</f>
        <v>4.0436408026245521E-3</v>
      </c>
      <c r="Y19" s="37">
        <v>57</v>
      </c>
      <c r="Z19" s="38">
        <f>Y19/(Y23-Y22)</f>
        <v>4.4333825931399239E-3</v>
      </c>
      <c r="AA19" s="16" t="s">
        <v>15</v>
      </c>
    </row>
    <row r="20" spans="1:27" x14ac:dyDescent="0.2">
      <c r="A20" s="16" t="s">
        <v>57</v>
      </c>
      <c r="B20" s="37">
        <f>'student info fa 18'!D20</f>
        <v>28</v>
      </c>
      <c r="C20" s="38">
        <f>B20/(B23-B22)</f>
        <v>1.8512396694214876E-3</v>
      </c>
      <c r="D20" s="37">
        <v>25</v>
      </c>
      <c r="E20" s="38">
        <f>D20/(D23-D22)</f>
        <v>1.6389143831126263E-3</v>
      </c>
      <c r="F20" s="37">
        <v>30</v>
      </c>
      <c r="G20" s="38">
        <f>F20/(F23-F22)</f>
        <v>1.8940589683692152E-3</v>
      </c>
      <c r="H20" s="37">
        <v>29</v>
      </c>
      <c r="I20" s="38">
        <f>H20/(H23-H22)</f>
        <v>1.8077546440593442E-3</v>
      </c>
      <c r="J20" s="37">
        <v>29</v>
      </c>
      <c r="K20" s="38">
        <f>J20/(J23-J22)</f>
        <v>1.841854557002223E-3</v>
      </c>
      <c r="L20" s="37">
        <v>29</v>
      </c>
      <c r="M20" s="38">
        <f>L20/(L23-L22)</f>
        <v>1.8672332753847144E-3</v>
      </c>
      <c r="N20" s="37">
        <v>32</v>
      </c>
      <c r="O20" s="38">
        <f>N20/(N23-N22)</f>
        <v>2.1300672302469546E-3</v>
      </c>
      <c r="P20" s="37">
        <v>22</v>
      </c>
      <c r="Q20" s="38">
        <f>P20/(P23-P22)</f>
        <v>1.5066429256266264E-3</v>
      </c>
      <c r="R20" s="37">
        <v>15</v>
      </c>
      <c r="S20" s="38">
        <f>R20/(R23-R22)</f>
        <v>1.0597710894446799E-3</v>
      </c>
    </row>
    <row r="21" spans="1:27" x14ac:dyDescent="0.2">
      <c r="A21" s="16" t="s">
        <v>16</v>
      </c>
      <c r="B21" s="37">
        <f>'student info fa 18'!D21</f>
        <v>362</v>
      </c>
      <c r="C21" s="38">
        <f>B21/(B23-B22)</f>
        <v>2.393388429752066E-2</v>
      </c>
      <c r="D21" s="37">
        <v>349</v>
      </c>
      <c r="E21" s="38">
        <f>D21/(D23-D22)</f>
        <v>2.2879244788252262E-2</v>
      </c>
      <c r="F21" s="37">
        <v>346</v>
      </c>
      <c r="G21" s="38">
        <f>F21/(F23-F22)</f>
        <v>2.1844813435191617E-2</v>
      </c>
      <c r="H21" s="37">
        <v>330</v>
      </c>
      <c r="I21" s="38">
        <f>H21/(H23-H22)</f>
        <v>2.0571001122054608E-2</v>
      </c>
      <c r="J21" s="37">
        <v>233</v>
      </c>
      <c r="K21" s="38">
        <f>J21/(J23-J22)</f>
        <v>1.4798348682121308E-2</v>
      </c>
      <c r="L21" s="37">
        <v>207</v>
      </c>
      <c r="M21" s="38">
        <f>L21/(L23-L22)</f>
        <v>1.3328182344987444E-2</v>
      </c>
      <c r="N21" s="37">
        <v>160</v>
      </c>
      <c r="O21" s="38">
        <f>N21/(N23-N22)</f>
        <v>1.0650336151234773E-2</v>
      </c>
      <c r="P21" s="37">
        <v>144</v>
      </c>
      <c r="Q21" s="38">
        <f>P21/(P23-P22)</f>
        <v>9.8616627859197375E-3</v>
      </c>
      <c r="R21" s="37">
        <v>145</v>
      </c>
      <c r="S21" s="38">
        <f>R21/(R23-R22)</f>
        <v>1.0244453864631907E-2</v>
      </c>
      <c r="T21" s="38"/>
      <c r="U21" s="37">
        <v>135</v>
      </c>
      <c r="V21" s="38">
        <f>U21/(U23-U22)</f>
        <v>9.8267578978017186E-3</v>
      </c>
      <c r="W21" s="37">
        <v>132</v>
      </c>
      <c r="X21" s="38">
        <f>W21/(W23-W22)</f>
        <v>1.0070954451819639E-2</v>
      </c>
      <c r="Y21" s="37">
        <v>146</v>
      </c>
      <c r="Z21" s="38">
        <f>Y21/(Y23-Y22)</f>
        <v>1.1355681729796998E-2</v>
      </c>
      <c r="AA21" s="16" t="s">
        <v>16</v>
      </c>
    </row>
    <row r="22" spans="1:27" x14ac:dyDescent="0.2">
      <c r="A22" s="16" t="s">
        <v>17</v>
      </c>
      <c r="B22" s="37">
        <f>'student info fa 18'!D22</f>
        <v>674</v>
      </c>
      <c r="C22" s="38"/>
      <c r="D22" s="37">
        <v>647</v>
      </c>
      <c r="E22" s="38"/>
      <c r="F22" s="37">
        <v>729</v>
      </c>
      <c r="G22" s="38"/>
      <c r="H22" s="37">
        <v>751</v>
      </c>
      <c r="I22" s="38"/>
      <c r="J22" s="37">
        <v>764</v>
      </c>
      <c r="K22" s="38"/>
      <c r="L22" s="37">
        <v>741</v>
      </c>
      <c r="M22" s="38"/>
      <c r="N22" s="37">
        <v>793</v>
      </c>
      <c r="O22" s="38"/>
      <c r="P22" s="37">
        <v>871</v>
      </c>
      <c r="Q22" s="38"/>
      <c r="R22" s="37">
        <v>996</v>
      </c>
      <c r="S22" s="38"/>
      <c r="T22" s="38"/>
      <c r="U22" s="37">
        <v>1123</v>
      </c>
      <c r="V22" s="38"/>
      <c r="W22" s="37">
        <v>999</v>
      </c>
      <c r="X22" s="38"/>
      <c r="Y22" s="37">
        <v>874</v>
      </c>
      <c r="Z22" s="38"/>
      <c r="AA22" s="16" t="s">
        <v>17</v>
      </c>
    </row>
    <row r="23" spans="1:27" x14ac:dyDescent="0.2">
      <c r="A23" s="16" t="s">
        <v>18</v>
      </c>
      <c r="B23" s="37">
        <f>SUM(B15:B22)</f>
        <v>15799</v>
      </c>
      <c r="C23" s="38"/>
      <c r="D23" s="37">
        <f>SUM(D15:D22)</f>
        <v>15901</v>
      </c>
      <c r="E23" s="38"/>
      <c r="F23" s="37">
        <f>SUM(F15:F22)</f>
        <v>16568</v>
      </c>
      <c r="G23" s="38"/>
      <c r="H23" s="37">
        <f>SUM(H15:H22)</f>
        <v>16793</v>
      </c>
      <c r="I23" s="38"/>
      <c r="J23" s="37">
        <f>SUM(J15:J22)</f>
        <v>16509</v>
      </c>
      <c r="K23" s="38"/>
      <c r="L23" s="37">
        <f>SUM(L15:L22)</f>
        <v>16272</v>
      </c>
      <c r="M23" s="38"/>
      <c r="N23" s="37">
        <f>SUM(N15:N22)</f>
        <v>15816</v>
      </c>
      <c r="O23" s="38"/>
      <c r="P23" s="37">
        <f>SUM(P15:P22)</f>
        <v>15473</v>
      </c>
      <c r="Q23" s="38"/>
      <c r="R23" s="37">
        <f>SUM(R15:R22)</f>
        <v>15150</v>
      </c>
      <c r="S23" s="38"/>
      <c r="T23" s="38"/>
      <c r="U23" s="37">
        <f>SUM(U15:U22)</f>
        <v>14861</v>
      </c>
      <c r="V23" s="38"/>
      <c r="W23" s="37">
        <f>SUM(W15:W22)</f>
        <v>14106</v>
      </c>
      <c r="X23" s="38"/>
      <c r="Y23" s="37">
        <f>SUM(Y15:Y22)</f>
        <v>13731</v>
      </c>
      <c r="Z23" s="38"/>
      <c r="AA23" s="16" t="s">
        <v>18</v>
      </c>
    </row>
    <row r="24" spans="1:27" x14ac:dyDescent="0.2">
      <c r="A24" s="3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6"/>
      <c r="N24" s="35"/>
      <c r="O24" s="36"/>
      <c r="P24" s="35"/>
      <c r="Q24" s="36"/>
      <c r="R24" s="35"/>
      <c r="S24" s="36"/>
    </row>
    <row r="25" spans="1:27" x14ac:dyDescent="0.2">
      <c r="A25" s="12" t="s">
        <v>19</v>
      </c>
      <c r="B25" s="37">
        <f>'student info fa 18'!D25</f>
        <v>12656</v>
      </c>
      <c r="C25" s="38">
        <f>B25/B4</f>
        <v>0.80106335844040766</v>
      </c>
      <c r="D25" s="37">
        <v>12549</v>
      </c>
      <c r="E25" s="38">
        <f>D25/D4</f>
        <v>0.78919564807244824</v>
      </c>
      <c r="F25" s="37">
        <v>12968</v>
      </c>
      <c r="G25" s="38">
        <f>F25/F4</f>
        <v>0.78271366489618543</v>
      </c>
      <c r="H25" s="37">
        <v>12887</v>
      </c>
      <c r="I25" s="38">
        <f>H25/H4</f>
        <v>0.76740308461859108</v>
      </c>
      <c r="J25" s="37">
        <v>12454</v>
      </c>
      <c r="K25" s="38">
        <f>J25/J4</f>
        <v>0.75437640075110546</v>
      </c>
      <c r="L25" s="121">
        <v>12252</v>
      </c>
      <c r="M25" s="122">
        <f>L25/L4</f>
        <v>0.75294985250737467</v>
      </c>
      <c r="N25" s="37">
        <v>11941</v>
      </c>
      <c r="O25" s="38">
        <f>N25/N4</f>
        <v>0.7549949418310572</v>
      </c>
      <c r="P25" s="37">
        <v>11673</v>
      </c>
      <c r="Q25" s="38">
        <f>P25/P4</f>
        <v>0.75441090932592259</v>
      </c>
      <c r="R25" s="37">
        <v>11533</v>
      </c>
      <c r="S25" s="38">
        <f>R25/R4</f>
        <v>0.76125412541254123</v>
      </c>
      <c r="T25" s="36"/>
      <c r="U25" s="37">
        <v>11334</v>
      </c>
      <c r="V25" s="38">
        <f>U25/U4</f>
        <v>0.76266738442904247</v>
      </c>
      <c r="W25" s="37">
        <v>10665</v>
      </c>
      <c r="X25" s="38">
        <f>W25/W4</f>
        <v>0.7560612505316886</v>
      </c>
      <c r="Y25" s="37">
        <v>10173</v>
      </c>
      <c r="Z25" s="38">
        <f>Y25/Y4</f>
        <v>0.74087830456630976</v>
      </c>
      <c r="AA25" s="12" t="s">
        <v>19</v>
      </c>
    </row>
    <row r="26" spans="1:27" x14ac:dyDescent="0.2">
      <c r="A26" s="12" t="s">
        <v>20</v>
      </c>
      <c r="B26" s="37">
        <f>'student info fa 18'!D26</f>
        <v>3143</v>
      </c>
      <c r="C26" s="38">
        <f>B26/B4</f>
        <v>0.19893664155959237</v>
      </c>
      <c r="D26" s="37">
        <v>3352</v>
      </c>
      <c r="E26" s="38">
        <f>D26/D4</f>
        <v>0.21080435192755173</v>
      </c>
      <c r="F26" s="37">
        <v>3600</v>
      </c>
      <c r="G26" s="38">
        <f>F26/F4</f>
        <v>0.21728633510381459</v>
      </c>
      <c r="H26" s="37">
        <v>3906</v>
      </c>
      <c r="I26" s="38">
        <f>H26/H4</f>
        <v>0.23259691538140892</v>
      </c>
      <c r="J26" s="37">
        <v>4055</v>
      </c>
      <c r="K26" s="38">
        <f>J26/J4</f>
        <v>0.24562359924889454</v>
      </c>
      <c r="L26" s="121">
        <v>4020</v>
      </c>
      <c r="M26" s="122">
        <f>L26/L4</f>
        <v>0.24705014749262535</v>
      </c>
      <c r="N26" s="37">
        <v>3875</v>
      </c>
      <c r="O26" s="38">
        <f>N26/N4</f>
        <v>0.24500505816894283</v>
      </c>
      <c r="P26" s="37">
        <v>3800</v>
      </c>
      <c r="Q26" s="38">
        <f>P26/P4</f>
        <v>0.24558909067407741</v>
      </c>
      <c r="R26" s="37">
        <v>3617</v>
      </c>
      <c r="S26" s="38">
        <f>R26/R4</f>
        <v>0.23874587458745875</v>
      </c>
      <c r="T26" s="38"/>
      <c r="U26" s="37">
        <v>3527</v>
      </c>
      <c r="V26" s="38">
        <f>U26/U4</f>
        <v>0.23733261557095753</v>
      </c>
      <c r="W26" s="37">
        <v>3441</v>
      </c>
      <c r="X26" s="38">
        <f>W26/W4</f>
        <v>0.24393874946831134</v>
      </c>
      <c r="Y26" s="37">
        <v>3558</v>
      </c>
      <c r="Z26" s="38">
        <f>Y26/Y4</f>
        <v>0.25912169543369018</v>
      </c>
      <c r="AA26" s="12" t="s">
        <v>20</v>
      </c>
    </row>
    <row r="27" spans="1:27" x14ac:dyDescent="0.2">
      <c r="A27" s="3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105"/>
      <c r="M27" s="106"/>
      <c r="N27" s="37">
        <f>SUM(N25:N26)</f>
        <v>15816</v>
      </c>
      <c r="O27" s="38"/>
      <c r="P27" s="37"/>
      <c r="Q27" s="38"/>
      <c r="R27" s="37"/>
      <c r="S27" s="38"/>
      <c r="T27" s="38"/>
      <c r="U27" s="38"/>
      <c r="V27" s="38"/>
      <c r="W27" s="37"/>
      <c r="X27" s="38"/>
      <c r="Y27" s="37"/>
      <c r="Z27" s="38"/>
      <c r="AA27" s="3"/>
    </row>
    <row r="28" spans="1:27" s="15" customFormat="1" x14ac:dyDescent="0.2">
      <c r="A28" s="12" t="s">
        <v>21</v>
      </c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8"/>
      <c r="N28" s="37"/>
      <c r="O28" s="38"/>
      <c r="P28" s="37"/>
      <c r="Q28" s="38"/>
      <c r="R28" s="37"/>
      <c r="S28" s="38"/>
      <c r="T28" s="38"/>
      <c r="U28" s="37"/>
      <c r="V28" s="38"/>
      <c r="W28" s="37"/>
      <c r="X28" s="38"/>
      <c r="Y28" s="37"/>
      <c r="Z28" s="38"/>
      <c r="AA28" s="12" t="s">
        <v>21</v>
      </c>
    </row>
    <row r="29" spans="1:27" x14ac:dyDescent="0.2">
      <c r="A29" s="16" t="s">
        <v>22</v>
      </c>
      <c r="B29" s="37">
        <f>'student info fa 18'!D29</f>
        <v>6546</v>
      </c>
      <c r="C29" s="38">
        <f>B29/B4</f>
        <v>0.41433002088739795</v>
      </c>
      <c r="D29" s="37">
        <v>6742</v>
      </c>
      <c r="E29" s="38">
        <f>D29/D4</f>
        <v>0.42399849066096473</v>
      </c>
      <c r="F29" s="37">
        <v>7136</v>
      </c>
      <c r="G29" s="38">
        <f>F29/F4</f>
        <v>0.43070980202800579</v>
      </c>
      <c r="H29" s="37">
        <v>7351</v>
      </c>
      <c r="I29" s="38">
        <f>H29/H4</f>
        <v>0.43774191627463827</v>
      </c>
      <c r="J29" s="37">
        <v>7466</v>
      </c>
      <c r="K29" s="38">
        <f>J29/J4</f>
        <v>0.45223817311769338</v>
      </c>
      <c r="L29" s="37">
        <v>7458</v>
      </c>
      <c r="M29" s="38">
        <f>L29/L4</f>
        <v>0.45833333333333331</v>
      </c>
      <c r="N29" s="37">
        <v>7338</v>
      </c>
      <c r="O29" s="38">
        <f>N29/N4</f>
        <v>0.46396054628224581</v>
      </c>
      <c r="P29" s="37">
        <v>7134</v>
      </c>
      <c r="Q29" s="38">
        <f>P29/P4</f>
        <v>0.46106120338654433</v>
      </c>
      <c r="R29" s="37">
        <v>6992</v>
      </c>
      <c r="S29" s="38">
        <f>R29/R4</f>
        <v>0.46151815181518152</v>
      </c>
      <c r="T29" s="38"/>
      <c r="U29" s="37">
        <v>6881</v>
      </c>
      <c r="V29" s="38">
        <f>U29/U4</f>
        <v>0.46302402260951486</v>
      </c>
      <c r="W29" s="37">
        <v>6599</v>
      </c>
      <c r="X29" s="38">
        <f>W29/W4</f>
        <v>0.46781511413582871</v>
      </c>
      <c r="Y29" s="37">
        <v>6431</v>
      </c>
      <c r="Z29" s="38">
        <f>Y29/Y4</f>
        <v>0.46835627412424441</v>
      </c>
      <c r="AA29" s="16" t="s">
        <v>22</v>
      </c>
    </row>
    <row r="30" spans="1:27" x14ac:dyDescent="0.2">
      <c r="A30" s="16" t="s">
        <v>23</v>
      </c>
      <c r="B30" s="37">
        <f>'student info fa 18'!D30</f>
        <v>5323</v>
      </c>
      <c r="C30" s="38">
        <f>B30/B4</f>
        <v>0.33692005823153365</v>
      </c>
      <c r="D30" s="37">
        <v>5451</v>
      </c>
      <c r="E30" s="38">
        <f>D30/D4</f>
        <v>0.34280862838815168</v>
      </c>
      <c r="F30" s="37">
        <v>5559</v>
      </c>
      <c r="G30" s="38">
        <f>F30/F4</f>
        <v>0.33552631578947367</v>
      </c>
      <c r="H30" s="37">
        <v>5661</v>
      </c>
      <c r="I30" s="38">
        <f>H30/H4</f>
        <v>0.33710474602512952</v>
      </c>
      <c r="J30" s="37">
        <v>5503</v>
      </c>
      <c r="K30" s="38">
        <f>J30/J4</f>
        <v>0.33333333333333331</v>
      </c>
      <c r="L30" s="37">
        <v>5388</v>
      </c>
      <c r="M30" s="38">
        <f>L30/L4</f>
        <v>0.33112094395280234</v>
      </c>
      <c r="N30" s="37">
        <v>5271</v>
      </c>
      <c r="O30" s="38">
        <f>N30/N4</f>
        <v>0.33327010622154779</v>
      </c>
      <c r="P30" s="37">
        <v>5152</v>
      </c>
      <c r="Q30" s="38">
        <f>P30/P4</f>
        <v>0.33296710398759127</v>
      </c>
      <c r="R30" s="37">
        <v>5075</v>
      </c>
      <c r="S30" s="38">
        <f>R30/R4</f>
        <v>0.33498349834983498</v>
      </c>
      <c r="T30" s="38"/>
      <c r="U30" s="37">
        <v>4981</v>
      </c>
      <c r="V30" s="38">
        <f>U30/U4</f>
        <v>0.33517259942130406</v>
      </c>
      <c r="W30" s="37">
        <v>4701</v>
      </c>
      <c r="X30" s="38">
        <f>W30/W4</f>
        <v>0.33326244151424927</v>
      </c>
      <c r="Y30" s="37">
        <v>4462</v>
      </c>
      <c r="Z30" s="38">
        <f>Y30/Y4</f>
        <v>0.32495812395309881</v>
      </c>
      <c r="AA30" s="16" t="s">
        <v>23</v>
      </c>
    </row>
    <row r="31" spans="1:27" x14ac:dyDescent="0.2">
      <c r="A31" s="16" t="s">
        <v>24</v>
      </c>
      <c r="B31" s="37">
        <f>'student info fa 18'!D31</f>
        <v>983</v>
      </c>
      <c r="C31" s="38">
        <f>B31/B4</f>
        <v>6.2219127792898288E-2</v>
      </c>
      <c r="D31" s="37">
        <v>874</v>
      </c>
      <c r="E31" s="38">
        <f>D31/D4</f>
        <v>5.4965096534809132E-2</v>
      </c>
      <c r="F31" s="37">
        <v>954</v>
      </c>
      <c r="G31" s="38">
        <f>F31/F4</f>
        <v>5.7580878802510865E-2</v>
      </c>
      <c r="H31" s="37">
        <v>979</v>
      </c>
      <c r="I31" s="38">
        <f>H31/H4</f>
        <v>5.8298100398975761E-2</v>
      </c>
      <c r="J31" s="37">
        <v>977</v>
      </c>
      <c r="K31" s="38">
        <f>J31/J4</f>
        <v>5.9179841298685566E-2</v>
      </c>
      <c r="L31" s="37">
        <v>1024</v>
      </c>
      <c r="M31" s="38">
        <f>L31/L4</f>
        <v>6.2930186823992137E-2</v>
      </c>
      <c r="N31" s="37">
        <v>1023</v>
      </c>
      <c r="O31" s="38">
        <f>N31/N4</f>
        <v>6.4681335356600908E-2</v>
      </c>
      <c r="P31" s="37">
        <v>1069</v>
      </c>
      <c r="Q31" s="38">
        <f>P31/P4</f>
        <v>6.9088088929102301E-2</v>
      </c>
      <c r="R31" s="37">
        <v>1059</v>
      </c>
      <c r="S31" s="38">
        <f>R31/R4</f>
        <v>6.9900990099009908E-2</v>
      </c>
      <c r="T31" s="38"/>
      <c r="U31" s="37">
        <v>1019</v>
      </c>
      <c r="V31" s="38">
        <f>U31/U4</f>
        <v>6.8568736962519347E-2</v>
      </c>
      <c r="W31" s="37">
        <v>932</v>
      </c>
      <c r="X31" s="38">
        <f>W31/W4</f>
        <v>6.6071175386360412E-2</v>
      </c>
      <c r="Y31" s="37">
        <v>911</v>
      </c>
      <c r="Z31" s="38">
        <f>Y31/Y4</f>
        <v>6.6346223872988136E-2</v>
      </c>
      <c r="AA31" s="16" t="s">
        <v>24</v>
      </c>
    </row>
    <row r="32" spans="1:27" x14ac:dyDescent="0.2">
      <c r="A32" s="18" t="s">
        <v>25</v>
      </c>
      <c r="B32" s="37">
        <f>'student info fa 18'!D32</f>
        <v>1130</v>
      </c>
      <c r="C32" s="38">
        <f>B32/B4</f>
        <v>7.1523514146464962E-2</v>
      </c>
      <c r="D32" s="37">
        <v>1167</v>
      </c>
      <c r="E32" s="38">
        <f>D32/D4</f>
        <v>7.33916105905289E-2</v>
      </c>
      <c r="F32" s="37">
        <v>1229</v>
      </c>
      <c r="G32" s="38">
        <f>F32/F4</f>
        <v>7.4179140511830027E-2</v>
      </c>
      <c r="H32" s="37">
        <v>1194</v>
      </c>
      <c r="I32" s="38">
        <f>H32/H4</f>
        <v>7.1101054010599657E-2</v>
      </c>
      <c r="J32" s="37">
        <v>1103</v>
      </c>
      <c r="K32" s="38">
        <f>J32/J4</f>
        <v>6.6812041916530382E-2</v>
      </c>
      <c r="L32" s="37">
        <v>1034</v>
      </c>
      <c r="M32" s="38">
        <f>L32/L4</f>
        <v>6.3544739429695185E-2</v>
      </c>
      <c r="N32" s="37">
        <v>975</v>
      </c>
      <c r="O32" s="38">
        <f>N32/N4</f>
        <v>6.1646433990895297E-2</v>
      </c>
      <c r="P32" s="37">
        <v>908</v>
      </c>
      <c r="Q32" s="38">
        <f>P32/P4</f>
        <v>5.8682866929490082E-2</v>
      </c>
      <c r="R32" s="37">
        <v>853</v>
      </c>
      <c r="S32" s="38">
        <f>R32/R4</f>
        <v>5.6303630363036303E-2</v>
      </c>
      <c r="T32" s="38"/>
      <c r="U32" s="37">
        <v>853</v>
      </c>
      <c r="V32" s="38">
        <f>U32/U4</f>
        <v>5.7398559989233565E-2</v>
      </c>
      <c r="W32" s="37">
        <v>790</v>
      </c>
      <c r="X32" s="38">
        <f>W32/W4</f>
        <v>5.6004537076421383E-2</v>
      </c>
      <c r="Y32" s="37">
        <v>753</v>
      </c>
      <c r="Z32" s="38">
        <f>Y32/Y4</f>
        <v>5.4839414463622463E-2</v>
      </c>
      <c r="AA32" s="18" t="s">
        <v>25</v>
      </c>
    </row>
    <row r="33" spans="1:27" x14ac:dyDescent="0.2">
      <c r="A33" s="16" t="s">
        <v>26</v>
      </c>
      <c r="B33" s="37">
        <f>'student info fa 18'!D33</f>
        <v>1200</v>
      </c>
      <c r="C33" s="38">
        <f>B33/B4</f>
        <v>7.595417431483005E-2</v>
      </c>
      <c r="D33" s="37">
        <v>1098</v>
      </c>
      <c r="E33" s="38">
        <f>D33/D4</f>
        <v>6.9052260864096604E-2</v>
      </c>
      <c r="F33" s="37">
        <v>1130</v>
      </c>
      <c r="G33" s="38">
        <f>F33/F4</f>
        <v>6.8203766296475135E-2</v>
      </c>
      <c r="H33" s="37">
        <v>1067</v>
      </c>
      <c r="I33" s="38">
        <f>H33/H4</f>
        <v>6.3538379086524141E-2</v>
      </c>
      <c r="J33" s="37">
        <v>1016</v>
      </c>
      <c r="K33" s="38">
        <f>J33/J4</f>
        <v>6.1542189108970864E-2</v>
      </c>
      <c r="L33" s="37">
        <v>964</v>
      </c>
      <c r="M33" s="38">
        <f>L33/L4</f>
        <v>5.9242871189773845E-2</v>
      </c>
      <c r="N33" s="37">
        <v>862</v>
      </c>
      <c r="O33" s="38">
        <f>N33/N4</f>
        <v>5.4501770359129995E-2</v>
      </c>
      <c r="P33" s="37">
        <v>892</v>
      </c>
      <c r="Q33" s="38">
        <f>P33/P4</f>
        <v>5.7648807600336069E-2</v>
      </c>
      <c r="R33" s="37">
        <v>875</v>
      </c>
      <c r="S33" s="38">
        <f>R33/R4</f>
        <v>5.7755775577557754E-2</v>
      </c>
      <c r="T33" s="38"/>
      <c r="U33" s="37">
        <v>846</v>
      </c>
      <c r="V33" s="38">
        <f>U33/U4</f>
        <v>5.6927528430119105E-2</v>
      </c>
      <c r="W33" s="37">
        <v>807</v>
      </c>
      <c r="X33" s="38">
        <f>W33/W4</f>
        <v>5.7209698000850705E-2</v>
      </c>
      <c r="Y33" s="37">
        <v>830</v>
      </c>
      <c r="Z33" s="38">
        <f>Y33/Y4</f>
        <v>6.0447163352996866E-2</v>
      </c>
      <c r="AA33" s="16" t="s">
        <v>26</v>
      </c>
    </row>
    <row r="34" spans="1:27" x14ac:dyDescent="0.2">
      <c r="A34" s="16" t="s">
        <v>44</v>
      </c>
      <c r="B34" s="37">
        <f>'student info fa 18'!D34</f>
        <v>12</v>
      </c>
      <c r="C34" s="38">
        <f>B34/B4</f>
        <v>7.5954174314830057E-4</v>
      </c>
      <c r="D34" s="37">
        <v>7</v>
      </c>
      <c r="E34" s="38">
        <f>D34/D4</f>
        <v>4.4022388529023332E-4</v>
      </c>
      <c r="F34" s="37">
        <v>6</v>
      </c>
      <c r="G34" s="38">
        <f>F34/F4</f>
        <v>3.6214389183969096E-4</v>
      </c>
      <c r="H34" s="37">
        <v>9</v>
      </c>
      <c r="I34" s="38">
        <f>H34/H4</f>
        <v>5.3593759304472097E-4</v>
      </c>
      <c r="J34" s="37">
        <v>5</v>
      </c>
      <c r="K34" s="38">
        <f>J34/J4</f>
        <v>3.0286510388273063E-4</v>
      </c>
      <c r="L34" s="37">
        <v>9</v>
      </c>
      <c r="M34" s="38">
        <f>L34/L4</f>
        <v>5.5309734513274336E-4</v>
      </c>
      <c r="N34" s="37">
        <v>5</v>
      </c>
      <c r="O34" s="38">
        <f>N34/N4</f>
        <v>3.1613555892766819E-4</v>
      </c>
      <c r="P34" s="37">
        <v>11</v>
      </c>
      <c r="Q34" s="38">
        <f>P34/P4</f>
        <v>7.1091578879338207E-4</v>
      </c>
      <c r="R34" s="37">
        <v>17</v>
      </c>
      <c r="S34" s="38">
        <f>R34/R4</f>
        <v>1.1221122112211222E-3</v>
      </c>
      <c r="T34" s="38"/>
      <c r="U34" s="37">
        <v>23</v>
      </c>
      <c r="V34" s="38">
        <f>U34/U4</f>
        <v>1.5476751228046565E-3</v>
      </c>
      <c r="W34" s="37">
        <v>34</v>
      </c>
      <c r="X34" s="38">
        <f>W34/W4</f>
        <v>2.4103218488586418E-3</v>
      </c>
      <c r="Y34" s="37">
        <v>68</v>
      </c>
      <c r="Z34" s="38">
        <f>Y34/Y4</f>
        <v>4.9522977204864904E-3</v>
      </c>
      <c r="AA34" s="16" t="s">
        <v>44</v>
      </c>
    </row>
    <row r="35" spans="1:27" x14ac:dyDescent="0.2">
      <c r="A35" s="16" t="s">
        <v>40</v>
      </c>
      <c r="B35" s="37">
        <f>SUM(B29:B34)</f>
        <v>15194</v>
      </c>
      <c r="C35" s="38">
        <f>B35/B4</f>
        <v>0.96170643711627313</v>
      </c>
      <c r="D35" s="37">
        <f>SUM(D29:D34)</f>
        <v>15339</v>
      </c>
      <c r="E35" s="38">
        <f>D35/D4</f>
        <v>0.9646563109238413</v>
      </c>
      <c r="F35" s="37">
        <f>SUM(F29:F34)</f>
        <v>16014</v>
      </c>
      <c r="G35" s="38">
        <f>F35/F4</f>
        <v>0.96656204732013518</v>
      </c>
      <c r="H35" s="37">
        <f>SUM(H29:H34)</f>
        <v>16261</v>
      </c>
      <c r="I35" s="38">
        <f>H35/H4</f>
        <v>0.9683201333889121</v>
      </c>
      <c r="J35" s="37">
        <f>SUM(J29:J34)</f>
        <v>16070</v>
      </c>
      <c r="K35" s="38">
        <f>J35/J4</f>
        <v>0.9734084438790962</v>
      </c>
      <c r="L35" s="37">
        <f>SUM(L29:L34)</f>
        <v>15877</v>
      </c>
      <c r="M35" s="38">
        <f>L35/L4</f>
        <v>0.97572517207472964</v>
      </c>
      <c r="N35" s="37">
        <f>SUM(N29:N34)</f>
        <v>15474</v>
      </c>
      <c r="O35" s="38">
        <f>N35/N4</f>
        <v>0.97837632776934746</v>
      </c>
      <c r="P35" s="37">
        <f>SUM(P29:P34)</f>
        <v>15166</v>
      </c>
      <c r="Q35" s="38">
        <f>P35/P4</f>
        <v>0.98015898662185741</v>
      </c>
      <c r="R35" s="37">
        <f>SUM(R29:R34)</f>
        <v>14871</v>
      </c>
      <c r="S35" s="38">
        <f>R35/R4</f>
        <v>0.98158415841584157</v>
      </c>
      <c r="T35" s="38"/>
      <c r="U35" s="37">
        <f>SUM(U29:U34)</f>
        <v>14603</v>
      </c>
      <c r="V35" s="38">
        <f>U35/U4</f>
        <v>0.98263912253549557</v>
      </c>
      <c r="W35" s="37">
        <f>SUM(W29:W34)</f>
        <v>13863</v>
      </c>
      <c r="X35" s="38">
        <f>W35/W4</f>
        <v>0.98277328796256913</v>
      </c>
      <c r="Y35" s="37">
        <f>SUM(Y29:Y34)</f>
        <v>13455</v>
      </c>
      <c r="Z35" s="38">
        <f>Y35/Y4</f>
        <v>0.97989949748743721</v>
      </c>
      <c r="AA35" s="16" t="s">
        <v>40</v>
      </c>
    </row>
    <row r="36" spans="1:27" x14ac:dyDescent="0.2">
      <c r="A36" s="16" t="s">
        <v>27</v>
      </c>
      <c r="B36" s="37">
        <f>'student info fa 18'!D36</f>
        <v>239</v>
      </c>
      <c r="C36" s="38">
        <f>B36/B4</f>
        <v>1.5127539717703652E-2</v>
      </c>
      <c r="D36" s="37">
        <v>213</v>
      </c>
      <c r="E36" s="38">
        <f>D36/D4</f>
        <v>1.33953839381171E-2</v>
      </c>
      <c r="F36" s="37">
        <v>203</v>
      </c>
      <c r="G36" s="38">
        <f>F36/F4</f>
        <v>1.2252535007242878E-2</v>
      </c>
      <c r="H36" s="37">
        <v>199</v>
      </c>
      <c r="I36" s="38">
        <f>H36/H4</f>
        <v>1.1850175668433275E-2</v>
      </c>
      <c r="J36" s="37">
        <v>195</v>
      </c>
      <c r="K36" s="38">
        <f>J36/J4</f>
        <v>1.1811739051426495E-2</v>
      </c>
      <c r="L36" s="37">
        <v>182</v>
      </c>
      <c r="M36" s="38">
        <f>L36/L4</f>
        <v>1.1184857423795477E-2</v>
      </c>
      <c r="N36" s="37">
        <v>173</v>
      </c>
      <c r="O36" s="38">
        <f>N36/N4</f>
        <v>1.093829033889732E-2</v>
      </c>
      <c r="P36" s="37">
        <v>157</v>
      </c>
      <c r="Q36" s="38">
        <f>P36/P4</f>
        <v>1.0146707167323726E-2</v>
      </c>
      <c r="R36" s="37">
        <v>127</v>
      </c>
      <c r="S36" s="38">
        <f>R36/R4</f>
        <v>8.3828382838283828E-3</v>
      </c>
      <c r="T36" s="38"/>
      <c r="U36" s="37">
        <v>118</v>
      </c>
      <c r="V36" s="38">
        <f>U36/U4</f>
        <v>7.9402462822151937E-3</v>
      </c>
      <c r="W36" s="37">
        <v>100</v>
      </c>
      <c r="X36" s="38">
        <f>W36/W4</f>
        <v>7.08918190840777E-3</v>
      </c>
      <c r="Y36" s="37">
        <v>103</v>
      </c>
      <c r="Z36" s="38">
        <f>Y36/Y4</f>
        <v>7.5012744883839483E-3</v>
      </c>
      <c r="AA36" s="16" t="s">
        <v>27</v>
      </c>
    </row>
    <row r="37" spans="1:27" x14ac:dyDescent="0.2">
      <c r="A37" s="16" t="s">
        <v>28</v>
      </c>
      <c r="B37" s="37">
        <f>'student info fa 18'!D37</f>
        <v>366</v>
      </c>
      <c r="C37" s="38">
        <f>B37/B4</f>
        <v>2.3166023166023165E-2</v>
      </c>
      <c r="D37" s="37">
        <v>349</v>
      </c>
      <c r="E37" s="38">
        <f>D37/D4</f>
        <v>2.1948305138041631E-2</v>
      </c>
      <c r="F37" s="37">
        <v>351</v>
      </c>
      <c r="G37" s="38">
        <f>F37/F4</f>
        <v>2.1185417672621921E-2</v>
      </c>
      <c r="H37" s="37">
        <v>333</v>
      </c>
      <c r="I37" s="38">
        <f>H37/H4</f>
        <v>1.9829690942654677E-2</v>
      </c>
      <c r="J37" s="37">
        <v>244</v>
      </c>
      <c r="K37" s="38">
        <f>J37/J4</f>
        <v>1.4779817069477254E-2</v>
      </c>
      <c r="L37" s="37">
        <v>213</v>
      </c>
      <c r="M37" s="38">
        <f>L37/L4</f>
        <v>1.3089970501474927E-2</v>
      </c>
      <c r="N37" s="37">
        <v>169</v>
      </c>
      <c r="O37" s="38">
        <f>N37/N4</f>
        <v>1.0685381891755184E-2</v>
      </c>
      <c r="P37" s="37">
        <v>150</v>
      </c>
      <c r="Q37" s="38">
        <f>P37/P4</f>
        <v>9.6943062108188465E-3</v>
      </c>
      <c r="R37" s="37">
        <v>152</v>
      </c>
      <c r="S37" s="38">
        <f>R37/R4</f>
        <v>1.0033003300330034E-2</v>
      </c>
      <c r="T37" s="38"/>
      <c r="U37" s="37">
        <v>140</v>
      </c>
      <c r="V37" s="38">
        <f>U37/U4</f>
        <v>9.4206311822892137E-3</v>
      </c>
      <c r="W37" s="37">
        <v>143</v>
      </c>
      <c r="X37" s="38">
        <f>W37/W4</f>
        <v>1.013753012902311E-2</v>
      </c>
      <c r="Y37" s="37">
        <v>173</v>
      </c>
      <c r="Z37" s="38">
        <f>Y37/Y4</f>
        <v>1.2599228024178866E-2</v>
      </c>
      <c r="AA37" s="16" t="s">
        <v>28</v>
      </c>
    </row>
    <row r="38" spans="1:27" x14ac:dyDescent="0.2">
      <c r="A38" s="16" t="s">
        <v>29</v>
      </c>
      <c r="B38" s="37">
        <f>SUM(B35:B37)</f>
        <v>15799</v>
      </c>
      <c r="C38" s="38"/>
      <c r="D38" s="37">
        <f>SUM(D35:D37)</f>
        <v>15901</v>
      </c>
      <c r="E38" s="38"/>
      <c r="F38" s="37">
        <f>SUM(F35:F37)</f>
        <v>16568</v>
      </c>
      <c r="G38" s="38"/>
      <c r="H38" s="37">
        <f>SUM(H35:H37)</f>
        <v>16793</v>
      </c>
      <c r="I38" s="38"/>
      <c r="J38" s="37">
        <f>SUM(J35:J37)</f>
        <v>16509</v>
      </c>
      <c r="K38" s="38"/>
      <c r="L38" s="37">
        <f>SUM(L35:L37)</f>
        <v>16272</v>
      </c>
      <c r="M38" s="38"/>
      <c r="N38" s="37">
        <f>SUM(N35:N37)</f>
        <v>15816</v>
      </c>
      <c r="O38" s="38"/>
      <c r="P38" s="37">
        <f>SUM(P35:P37)</f>
        <v>15473</v>
      </c>
      <c r="Q38" s="38"/>
      <c r="R38" s="37">
        <f>SUM(R35:R37)</f>
        <v>15150</v>
      </c>
      <c r="S38" s="38"/>
      <c r="T38" s="38"/>
      <c r="U38" s="37">
        <f>SUM(U35:U37)</f>
        <v>14861</v>
      </c>
      <c r="V38" s="38"/>
      <c r="W38" s="37">
        <f>SUM(W35:W37)</f>
        <v>14106</v>
      </c>
      <c r="X38" s="38"/>
      <c r="Y38" s="37">
        <f>SUM(Y35:Y37)</f>
        <v>13731</v>
      </c>
      <c r="Z38" s="38"/>
      <c r="AA38" s="16" t="s">
        <v>29</v>
      </c>
    </row>
    <row r="39" spans="1:27" x14ac:dyDescent="0.2">
      <c r="A39" s="3"/>
      <c r="B39" s="35"/>
      <c r="C39" s="38"/>
      <c r="D39" s="35"/>
      <c r="E39" s="38"/>
      <c r="F39" s="35"/>
      <c r="G39" s="38"/>
      <c r="H39" s="35"/>
      <c r="I39" s="38"/>
      <c r="J39" s="35"/>
      <c r="K39" s="38"/>
      <c r="L39" s="35"/>
      <c r="M39" s="38"/>
      <c r="N39" s="35"/>
      <c r="O39" s="38"/>
      <c r="P39" s="35"/>
      <c r="Q39" s="38"/>
      <c r="R39" s="35"/>
      <c r="S39" s="38"/>
      <c r="T39" s="38"/>
      <c r="U39" s="35"/>
      <c r="V39" s="38"/>
      <c r="W39" s="35"/>
      <c r="X39" s="38"/>
      <c r="Y39" s="35"/>
      <c r="Z39" s="38"/>
      <c r="AA39" s="3"/>
    </row>
    <row r="40" spans="1:27" s="15" customFormat="1" x14ac:dyDescent="0.2">
      <c r="A40" s="12" t="s">
        <v>43</v>
      </c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8"/>
      <c r="N40" s="37"/>
      <c r="O40" s="38"/>
      <c r="P40" s="37"/>
      <c r="Q40" s="38"/>
      <c r="R40" s="37"/>
      <c r="S40" s="38"/>
      <c r="T40" s="38"/>
      <c r="U40" s="37"/>
      <c r="V40" s="38"/>
      <c r="W40" s="37"/>
      <c r="X40" s="38"/>
      <c r="Y40" s="37"/>
      <c r="Z40" s="38"/>
      <c r="AA40" s="12" t="s">
        <v>43</v>
      </c>
    </row>
    <row r="41" spans="1:27" x14ac:dyDescent="0.2">
      <c r="A41" s="16" t="s">
        <v>42</v>
      </c>
      <c r="B41" s="37">
        <f>'student info fa 18'!D41</f>
        <v>10</v>
      </c>
      <c r="C41" s="38">
        <f>B41/(B49-B48)</f>
        <v>6.3295145262358377E-4</v>
      </c>
      <c r="D41" s="37">
        <v>20</v>
      </c>
      <c r="E41" s="38">
        <f>D41/(D49-D48)</f>
        <v>1.2577825294006666E-3</v>
      </c>
      <c r="F41" s="37">
        <v>21</v>
      </c>
      <c r="G41" s="38">
        <f>F41/(F49-F48)</f>
        <v>1.2675036214389185E-3</v>
      </c>
      <c r="H41" s="37">
        <v>18</v>
      </c>
      <c r="I41" s="38">
        <f>H41/(H49-H48)</f>
        <v>1.0719390185802763E-3</v>
      </c>
      <c r="J41" s="37">
        <v>26</v>
      </c>
      <c r="K41" s="38">
        <f>J41/(J49-J48)</f>
        <v>1.5750893560307747E-3</v>
      </c>
      <c r="L41" s="37">
        <v>20</v>
      </c>
      <c r="M41" s="38">
        <f>L41/(L49-L48)</f>
        <v>1.2294074256208507E-3</v>
      </c>
      <c r="N41" s="37">
        <v>18</v>
      </c>
      <c r="O41" s="38">
        <f>N41/(N49-N48)</f>
        <v>1.1390242359045752E-3</v>
      </c>
      <c r="P41" s="37">
        <v>14</v>
      </c>
      <c r="Q41" s="38">
        <f>P41/(P49-P48)</f>
        <v>9.0585571012617272E-4</v>
      </c>
      <c r="R41" s="37">
        <v>7</v>
      </c>
      <c r="S41" s="38">
        <f>R41/(R49-R48)</f>
        <v>4.6320804658549496E-4</v>
      </c>
      <c r="T41" s="38"/>
      <c r="U41" s="37">
        <v>18</v>
      </c>
      <c r="V41" s="38">
        <f>U41/(U49-U48)</f>
        <v>1.2155591572123178E-3</v>
      </c>
      <c r="W41" s="37">
        <v>10</v>
      </c>
      <c r="X41" s="38">
        <f>W41/(W49-W48)</f>
        <v>7.1053005542134429E-4</v>
      </c>
      <c r="Y41" s="37">
        <v>25</v>
      </c>
      <c r="Z41" s="38">
        <f>Y41/(Y49-Y48)</f>
        <v>1.8249507263303892E-3</v>
      </c>
      <c r="AA41" s="16" t="s">
        <v>42</v>
      </c>
    </row>
    <row r="42" spans="1:27" x14ac:dyDescent="0.2">
      <c r="A42" s="16" t="s">
        <v>30</v>
      </c>
      <c r="B42" s="37">
        <f>'student info fa 18'!D42</f>
        <v>11325</v>
      </c>
      <c r="C42" s="38">
        <f>B42/(B49-B48)</f>
        <v>0.71681752009620858</v>
      </c>
      <c r="D42" s="37">
        <v>11237</v>
      </c>
      <c r="E42" s="38">
        <f>D42/(D49-D48)</f>
        <v>0.70668511414376456</v>
      </c>
      <c r="F42" s="37">
        <v>11608</v>
      </c>
      <c r="G42" s="38">
        <f>F42/(F49-F48)</f>
        <v>0.70062771607918883</v>
      </c>
      <c r="H42" s="37">
        <v>11572</v>
      </c>
      <c r="I42" s="38">
        <f>H42/(H49-H48)</f>
        <v>0.68913768461171987</v>
      </c>
      <c r="J42" s="37">
        <v>11160</v>
      </c>
      <c r="K42" s="38">
        <f>J42/(J49-J48)</f>
        <v>0.67607681589628643</v>
      </c>
      <c r="L42" s="37">
        <v>10841</v>
      </c>
      <c r="M42" s="38">
        <f>L42/(L49-L48)</f>
        <v>0.6664002950577822</v>
      </c>
      <c r="N42" s="37">
        <v>10471</v>
      </c>
      <c r="O42" s="38">
        <f>N42/(N49-N48)</f>
        <v>0.66259570967537806</v>
      </c>
      <c r="P42" s="37">
        <v>10216</v>
      </c>
      <c r="Q42" s="38">
        <f>P42/(P49-P48)</f>
        <v>0.66101585247492722</v>
      </c>
      <c r="R42" s="37">
        <v>10105</v>
      </c>
      <c r="S42" s="38">
        <f>R42/(R49-R48)</f>
        <v>0.66867390153520379</v>
      </c>
      <c r="T42" s="38"/>
      <c r="U42" s="37">
        <v>9990</v>
      </c>
      <c r="V42" s="38">
        <f>U42/(U49-U48)</f>
        <v>0.67463533225283634</v>
      </c>
      <c r="W42" s="37">
        <v>9496</v>
      </c>
      <c r="X42" s="38">
        <f>W42/(W49-W48)</f>
        <v>0.67471934062810857</v>
      </c>
      <c r="Y42" s="37">
        <v>9283</v>
      </c>
      <c r="Z42" s="38">
        <f>Y42/(Y49-Y48)</f>
        <v>0.67764070370100005</v>
      </c>
      <c r="AA42" s="16" t="s">
        <v>30</v>
      </c>
    </row>
    <row r="43" spans="1:27" x14ac:dyDescent="0.2">
      <c r="A43" s="16" t="s">
        <v>31</v>
      </c>
      <c r="B43" s="37">
        <f>'student info fa 18'!D43</f>
        <v>1825</v>
      </c>
      <c r="C43" s="38">
        <f>B43/(B49-B48)</f>
        <v>0.11551364010380404</v>
      </c>
      <c r="D43" s="37">
        <v>1944</v>
      </c>
      <c r="E43" s="38">
        <f>D43/(D49-D48)</f>
        <v>0.1222564618577448</v>
      </c>
      <c r="F43" s="37">
        <v>2056</v>
      </c>
      <c r="G43" s="38">
        <f>F43/(F49-F48)</f>
        <v>0.12409464027040078</v>
      </c>
      <c r="H43" s="37">
        <v>2100</v>
      </c>
      <c r="I43" s="38">
        <f>H43/(H49-H48)</f>
        <v>0.1250595521676989</v>
      </c>
      <c r="J43" s="37">
        <v>2079</v>
      </c>
      <c r="K43" s="38">
        <f>J43/(J49-J48)</f>
        <v>0.12594656812261465</v>
      </c>
      <c r="L43" s="37">
        <v>2160</v>
      </c>
      <c r="M43" s="38">
        <f>L43/(L49-L48)</f>
        <v>0.13277600196705189</v>
      </c>
      <c r="N43" s="37">
        <v>2007</v>
      </c>
      <c r="O43" s="38">
        <f>N43/(N49-N48)</f>
        <v>0.12700120230336012</v>
      </c>
      <c r="P43" s="37">
        <v>1896</v>
      </c>
      <c r="Q43" s="38">
        <f>P43/(P49-P48)</f>
        <v>0.12267874474280169</v>
      </c>
      <c r="R43" s="37">
        <v>1806</v>
      </c>
      <c r="S43" s="38">
        <f>R43/(R49-R48)</f>
        <v>0.11950767601905771</v>
      </c>
      <c r="T43" s="38"/>
      <c r="U43" s="37">
        <v>1790</v>
      </c>
      <c r="V43" s="38">
        <f>U43/(U49-U48)</f>
        <v>0.12088060507833603</v>
      </c>
      <c r="W43" s="37">
        <v>1682</v>
      </c>
      <c r="X43" s="38">
        <f>W43/(W49-W48)</f>
        <v>0.11951115532187012</v>
      </c>
      <c r="Y43" s="37">
        <v>1608</v>
      </c>
      <c r="Z43" s="38">
        <f>Y43/(Y49-Y48)</f>
        <v>0.11738083071757062</v>
      </c>
      <c r="AA43" s="16" t="s">
        <v>31</v>
      </c>
    </row>
    <row r="44" spans="1:27" x14ac:dyDescent="0.2">
      <c r="A44" s="16" t="s">
        <v>32</v>
      </c>
      <c r="B44" s="37">
        <f>'student info fa 18'!D44</f>
        <v>2094</v>
      </c>
      <c r="C44" s="38">
        <f>B44/(B49-B48)</f>
        <v>0.13254003417937843</v>
      </c>
      <c r="D44" s="37">
        <v>2097</v>
      </c>
      <c r="E44" s="38">
        <f>D44/(D49-D48)</f>
        <v>0.1318784982076599</v>
      </c>
      <c r="F44" s="37">
        <v>2214</v>
      </c>
      <c r="G44" s="38">
        <f>F44/(F49-F48)</f>
        <v>0.13363109608884596</v>
      </c>
      <c r="H44" s="37">
        <v>2314</v>
      </c>
      <c r="I44" s="38">
        <f>H44/(H49-H48)</f>
        <v>0.13780371605526442</v>
      </c>
      <c r="J44" s="37">
        <v>2335</v>
      </c>
      <c r="K44" s="38">
        <f>J44/(J49-J48)</f>
        <v>0.14145514024353303</v>
      </c>
      <c r="L44" s="37">
        <v>2330</v>
      </c>
      <c r="M44" s="38">
        <f>L44/(L49-L48)</f>
        <v>0.1432259650848291</v>
      </c>
      <c r="N44" s="37">
        <v>2325</v>
      </c>
      <c r="O44" s="38">
        <f>N44/(N49-N48)</f>
        <v>0.14712396380434095</v>
      </c>
      <c r="P44" s="37">
        <v>2274</v>
      </c>
      <c r="Q44" s="38">
        <f>P44/(P49-P48)</f>
        <v>0.14713684891620835</v>
      </c>
      <c r="R44" s="37">
        <v>2185</v>
      </c>
      <c r="S44" s="38">
        <f>R44/(R49-R48)</f>
        <v>0.14458708311275809</v>
      </c>
      <c r="T44" s="38"/>
      <c r="U44" s="37">
        <v>2027</v>
      </c>
      <c r="V44" s="38">
        <f>U44/(U49-U48)</f>
        <v>0.13688546731496487</v>
      </c>
      <c r="W44" s="37">
        <v>1947</v>
      </c>
      <c r="X44" s="38">
        <f>W44/(W49-W48)</f>
        <v>0.13834020179053574</v>
      </c>
      <c r="Y44" s="37">
        <v>1842</v>
      </c>
      <c r="Z44" s="38">
        <f>Y44/(Y49-Y48)</f>
        <v>0.13446236951602306</v>
      </c>
      <c r="AA44" s="16" t="s">
        <v>32</v>
      </c>
    </row>
    <row r="45" spans="1:27" x14ac:dyDescent="0.2">
      <c r="A45" s="16" t="s">
        <v>33</v>
      </c>
      <c r="B45" s="37">
        <f>'student info fa 18'!D45</f>
        <v>341</v>
      </c>
      <c r="C45" s="38">
        <f>B45/(B49-B48)</f>
        <v>2.1583644534464208E-2</v>
      </c>
      <c r="D45" s="37">
        <v>388</v>
      </c>
      <c r="E45" s="38">
        <f>D45/(D49-D48)</f>
        <v>2.4400981070372932E-2</v>
      </c>
      <c r="F45" s="37">
        <v>435</v>
      </c>
      <c r="G45" s="38">
        <f>F45/(F49-F48)</f>
        <v>2.6255432158377594E-2</v>
      </c>
      <c r="H45" s="37">
        <v>475</v>
      </c>
      <c r="I45" s="38">
        <f>H45/(H49-H48)</f>
        <v>2.8287279656979514E-2</v>
      </c>
      <c r="J45" s="37">
        <v>550</v>
      </c>
      <c r="K45" s="38">
        <f>J45/(J49-J48)</f>
        <v>3.3319197916035624E-2</v>
      </c>
      <c r="L45" s="37">
        <v>553</v>
      </c>
      <c r="M45" s="38">
        <f>L45/(L49-L48)</f>
        <v>3.3993115318416527E-2</v>
      </c>
      <c r="N45" s="37">
        <v>591</v>
      </c>
      <c r="O45" s="38">
        <f>N45/(N49-N48)</f>
        <v>3.7397962412200218E-2</v>
      </c>
      <c r="P45" s="37">
        <v>664</v>
      </c>
      <c r="Q45" s="38">
        <f>P45/(P49-P48)</f>
        <v>4.2963442251698479E-2</v>
      </c>
      <c r="R45" s="37">
        <v>635</v>
      </c>
      <c r="S45" s="38">
        <f>R45/(R49-R48)</f>
        <v>4.2019587083112757E-2</v>
      </c>
      <c r="T45" s="38"/>
      <c r="U45" s="37">
        <v>644</v>
      </c>
      <c r="V45" s="38">
        <f>U45/(U49-U48)</f>
        <v>4.3490005402485141E-2</v>
      </c>
      <c r="W45" s="37">
        <v>622</v>
      </c>
      <c r="X45" s="38">
        <f>W45/(W49-W48)</f>
        <v>4.4194969447207619E-2</v>
      </c>
      <c r="Y45" s="37">
        <v>607</v>
      </c>
      <c r="Z45" s="38">
        <f>Y45/(Y49-Y48)</f>
        <v>4.4309803635301848E-2</v>
      </c>
      <c r="AA45" s="16" t="s">
        <v>33</v>
      </c>
    </row>
    <row r="46" spans="1:27" x14ac:dyDescent="0.2">
      <c r="A46" s="16" t="s">
        <v>34</v>
      </c>
      <c r="B46" s="37">
        <f>'student info fa 18'!D46</f>
        <v>151</v>
      </c>
      <c r="C46" s="38">
        <f>B46/(B49-B48)</f>
        <v>9.5575669346161154E-3</v>
      </c>
      <c r="D46" s="37">
        <v>157</v>
      </c>
      <c r="E46" s="38">
        <f>D46/(D49-D48)</f>
        <v>9.8735928557952338E-3</v>
      </c>
      <c r="F46" s="37">
        <v>177</v>
      </c>
      <c r="G46" s="38">
        <f>F46/(F49-F48)</f>
        <v>1.0683244809270884E-2</v>
      </c>
      <c r="H46" s="37">
        <v>240</v>
      </c>
      <c r="I46" s="38">
        <f>H46/(H49-H48)</f>
        <v>1.4292520247737018E-2</v>
      </c>
      <c r="J46" s="37">
        <v>275</v>
      </c>
      <c r="K46" s="38">
        <f>J46/(J49-J48)</f>
        <v>1.6659598958017812E-2</v>
      </c>
      <c r="L46" s="37">
        <v>291</v>
      </c>
      <c r="M46" s="38">
        <f>L46/(L49-L48)</f>
        <v>1.7887878042783377E-2</v>
      </c>
      <c r="N46" s="37">
        <v>304</v>
      </c>
      <c r="O46" s="38">
        <f>N46/(N49-N48)</f>
        <v>1.9236853761943933E-2</v>
      </c>
      <c r="P46" s="37">
        <v>278</v>
      </c>
      <c r="Q46" s="38">
        <f>P46/(P49-P48)</f>
        <v>1.7987706243934001E-2</v>
      </c>
      <c r="R46" s="37">
        <v>290</v>
      </c>
      <c r="S46" s="38">
        <f>R46/(R49-R48)</f>
        <v>1.919004764425622E-2</v>
      </c>
      <c r="T46" s="38"/>
      <c r="U46" s="37">
        <v>274</v>
      </c>
      <c r="V46" s="38">
        <f>U46/(U49-U48)</f>
        <v>1.8503511615343058E-2</v>
      </c>
      <c r="W46" s="37">
        <v>259</v>
      </c>
      <c r="X46" s="38">
        <f>W46/(W49-W48)</f>
        <v>1.8402728435412817E-2</v>
      </c>
      <c r="Y46" s="37">
        <v>280</v>
      </c>
      <c r="Z46" s="38">
        <f>Y46/(Y49-Y48)</f>
        <v>2.0439448134900357E-2</v>
      </c>
      <c r="AA46" s="16" t="s">
        <v>34</v>
      </c>
    </row>
    <row r="47" spans="1:27" x14ac:dyDescent="0.2">
      <c r="A47" s="16" t="s">
        <v>35</v>
      </c>
      <c r="B47" s="37">
        <f>'student info fa 18'!D47</f>
        <v>53</v>
      </c>
      <c r="C47" s="38">
        <f>B47/(B49-B48)</f>
        <v>3.3546426989049939E-3</v>
      </c>
      <c r="D47" s="37">
        <v>58</v>
      </c>
      <c r="E47" s="38">
        <f>D47/(D49-D48)</f>
        <v>3.647569335261933E-3</v>
      </c>
      <c r="F47" s="37">
        <v>57</v>
      </c>
      <c r="G47" s="38">
        <f>F47/(F49-F48)</f>
        <v>3.4403669724770644E-3</v>
      </c>
      <c r="H47" s="37">
        <v>73</v>
      </c>
      <c r="I47" s="38">
        <f>H47/(H49-H48)</f>
        <v>4.3473082420200093E-3</v>
      </c>
      <c r="J47" s="37">
        <v>82</v>
      </c>
      <c r="K47" s="38">
        <f>J47/(J49-J48)</f>
        <v>4.9675895074816744E-3</v>
      </c>
      <c r="L47" s="37">
        <v>73</v>
      </c>
      <c r="M47" s="38">
        <f>L47/(L49-L48)</f>
        <v>4.4873371035161055E-3</v>
      </c>
      <c r="N47" s="37">
        <v>87</v>
      </c>
      <c r="O47" s="38">
        <f>N47/(N49-N48)</f>
        <v>5.5052838068721131E-3</v>
      </c>
      <c r="P47" s="37">
        <v>113</v>
      </c>
      <c r="Q47" s="38">
        <f>P47/(P49-P48)</f>
        <v>7.3115496603041088E-3</v>
      </c>
      <c r="R47" s="37">
        <v>84</v>
      </c>
      <c r="S47" s="38">
        <f>R47/(R49-R48)</f>
        <v>5.5584965590259397E-3</v>
      </c>
      <c r="T47" s="38"/>
      <c r="U47" s="37">
        <v>65</v>
      </c>
      <c r="V47" s="38">
        <f>U47/(U49-U48)</f>
        <v>4.3895191788222579E-3</v>
      </c>
      <c r="W47" s="37">
        <v>58</v>
      </c>
      <c r="X47" s="38">
        <f>W47/(W49-W48)</f>
        <v>4.1210743214437967E-3</v>
      </c>
      <c r="Y47" s="37">
        <v>54</v>
      </c>
      <c r="Z47" s="38">
        <f>Y47/(Y49-Y48)</f>
        <v>3.9418935688736402E-3</v>
      </c>
      <c r="AA47" s="16" t="s">
        <v>35</v>
      </c>
    </row>
    <row r="48" spans="1:27" x14ac:dyDescent="0.2">
      <c r="A48" s="19" t="s">
        <v>36</v>
      </c>
      <c r="B48" s="37">
        <f>'student info fa 18'!D48</f>
        <v>0</v>
      </c>
      <c r="C48" s="38"/>
      <c r="D48" s="37">
        <v>0</v>
      </c>
      <c r="E48" s="38"/>
      <c r="F48" s="37"/>
      <c r="G48" s="38"/>
      <c r="H48" s="37">
        <v>1</v>
      </c>
      <c r="I48" s="38"/>
      <c r="J48" s="37">
        <v>2</v>
      </c>
      <c r="K48" s="38"/>
      <c r="L48" s="37">
        <v>4</v>
      </c>
      <c r="M48" s="38"/>
      <c r="N48" s="37">
        <v>13</v>
      </c>
      <c r="O48" s="38"/>
      <c r="P48" s="37">
        <v>18</v>
      </c>
      <c r="Q48" s="38"/>
      <c r="R48" s="37">
        <v>38</v>
      </c>
      <c r="S48" s="38"/>
      <c r="T48" s="38"/>
      <c r="U48" s="37">
        <v>53</v>
      </c>
      <c r="V48" s="38"/>
      <c r="W48" s="37">
        <v>32</v>
      </c>
      <c r="X48" s="38"/>
      <c r="Y48" s="37">
        <v>32</v>
      </c>
      <c r="Z48" s="38"/>
      <c r="AA48" s="19" t="s">
        <v>36</v>
      </c>
    </row>
    <row r="49" spans="1:27" x14ac:dyDescent="0.2">
      <c r="A49" s="19" t="s">
        <v>29</v>
      </c>
      <c r="B49" s="37">
        <f>SUM(B41:B48)</f>
        <v>15799</v>
      </c>
      <c r="C49" s="38"/>
      <c r="D49" s="37">
        <f>SUM(D41:D48)</f>
        <v>15901</v>
      </c>
      <c r="E49" s="38"/>
      <c r="F49" s="37">
        <f>SUM(F41:F48)</f>
        <v>16568</v>
      </c>
      <c r="G49" s="38"/>
      <c r="H49" s="37">
        <f>SUM(H41:H48)</f>
        <v>16793</v>
      </c>
      <c r="I49" s="38"/>
      <c r="J49" s="37">
        <f>SUM(J41:J48)</f>
        <v>16509</v>
      </c>
      <c r="K49" s="38"/>
      <c r="L49" s="37">
        <f>SUM(L41:L48)</f>
        <v>16272</v>
      </c>
      <c r="M49" s="38"/>
      <c r="N49" s="121">
        <f>SUM(N41:N48)</f>
        <v>15816</v>
      </c>
      <c r="O49" s="122"/>
      <c r="P49" s="37">
        <f>SUM(P41:P48)</f>
        <v>15473</v>
      </c>
      <c r="Q49" s="38"/>
      <c r="R49" s="37">
        <f>SUM(R41:R48)</f>
        <v>15150</v>
      </c>
      <c r="S49" s="38"/>
      <c r="T49" s="38"/>
      <c r="U49" s="37">
        <f>SUM(U41:U48)</f>
        <v>14861</v>
      </c>
      <c r="V49" s="38"/>
      <c r="W49" s="37">
        <f>SUM(W41:W48)</f>
        <v>14106</v>
      </c>
      <c r="X49" s="38"/>
      <c r="Y49" s="37">
        <f>SUM(Y41:Y48)</f>
        <v>13731</v>
      </c>
      <c r="Z49" s="38"/>
      <c r="AA49" s="19" t="s">
        <v>29</v>
      </c>
    </row>
    <row r="50" spans="1:27" s="22" customFormat="1" x14ac:dyDescent="0.2">
      <c r="A50" s="20" t="s">
        <v>37</v>
      </c>
      <c r="B50" s="44">
        <f>'student info fa 18'!D50</f>
        <v>22</v>
      </c>
      <c r="C50" s="38"/>
      <c r="D50" s="44">
        <v>22</v>
      </c>
      <c r="E50" s="38"/>
      <c r="F50" s="44">
        <v>22</v>
      </c>
      <c r="G50" s="38"/>
      <c r="H50" s="44">
        <v>22</v>
      </c>
      <c r="I50" s="38"/>
      <c r="J50" s="44">
        <v>23</v>
      </c>
      <c r="K50" s="38"/>
      <c r="L50" s="44">
        <v>23</v>
      </c>
      <c r="M50" s="38"/>
      <c r="N50" s="44">
        <v>23</v>
      </c>
      <c r="O50" s="38"/>
      <c r="P50" s="44">
        <v>23</v>
      </c>
      <c r="Q50" s="38"/>
      <c r="R50" s="44">
        <v>23</v>
      </c>
      <c r="S50" s="38"/>
      <c r="T50" s="38"/>
      <c r="U50" s="44">
        <v>23</v>
      </c>
      <c r="V50" s="38"/>
      <c r="W50" s="44">
        <v>23</v>
      </c>
      <c r="X50" s="38"/>
      <c r="Y50" s="44">
        <v>23</v>
      </c>
      <c r="Z50" s="38"/>
      <c r="AA50" s="20" t="s">
        <v>37</v>
      </c>
    </row>
    <row r="51" spans="1:27" s="24" customFormat="1" x14ac:dyDescent="0.2">
      <c r="A51" s="23" t="s">
        <v>38</v>
      </c>
      <c r="B51" s="44">
        <f>'student info fa 18'!D51</f>
        <v>21</v>
      </c>
      <c r="C51" s="44"/>
      <c r="D51" s="44">
        <v>21</v>
      </c>
      <c r="E51" s="44"/>
      <c r="F51" s="44">
        <v>21</v>
      </c>
      <c r="G51" s="44"/>
      <c r="H51" s="44">
        <v>21</v>
      </c>
      <c r="I51" s="44"/>
      <c r="J51" s="44">
        <v>21</v>
      </c>
      <c r="K51" s="44"/>
      <c r="L51" s="44">
        <v>21</v>
      </c>
      <c r="M51" s="44"/>
      <c r="N51" s="44">
        <v>21</v>
      </c>
      <c r="O51" s="44"/>
      <c r="P51" s="44">
        <v>21</v>
      </c>
      <c r="Q51" s="44"/>
      <c r="R51" s="44">
        <v>21</v>
      </c>
      <c r="S51" s="44"/>
      <c r="T51" s="38"/>
      <c r="U51" s="44">
        <v>21</v>
      </c>
      <c r="V51" s="44"/>
      <c r="W51" s="44">
        <v>21</v>
      </c>
      <c r="X51" s="44"/>
      <c r="Y51" s="44">
        <v>21</v>
      </c>
      <c r="Z51" s="44"/>
      <c r="AA51" s="23" t="s">
        <v>38</v>
      </c>
    </row>
    <row r="52" spans="1:27" x14ac:dyDescent="0.2">
      <c r="A52" s="94" t="s">
        <v>53</v>
      </c>
      <c r="B52" s="94"/>
      <c r="C52" s="94"/>
      <c r="D52" s="94"/>
      <c r="E52" s="94"/>
      <c r="F52" s="54"/>
      <c r="G52" s="54"/>
    </row>
    <row r="53" spans="1:27" x14ac:dyDescent="0.2">
      <c r="A53" t="s">
        <v>41</v>
      </c>
      <c r="I53" s="22"/>
      <c r="J53" s="22"/>
      <c r="K53" s="22"/>
      <c r="L53" s="22"/>
      <c r="M53" s="22"/>
    </row>
    <row r="54" spans="1:27" x14ac:dyDescent="0.2">
      <c r="A54" s="116" t="s">
        <v>63</v>
      </c>
      <c r="B54" s="116"/>
      <c r="C54" s="116"/>
      <c r="D54" s="116"/>
      <c r="E54" s="116"/>
      <c r="I54" s="24"/>
      <c r="J54" s="24"/>
      <c r="K54" s="24"/>
      <c r="L54" s="24"/>
      <c r="M54" s="24"/>
    </row>
  </sheetData>
  <mergeCells count="22">
    <mergeCell ref="B2:C2"/>
    <mergeCell ref="B3:C3"/>
    <mergeCell ref="Y2:Z2"/>
    <mergeCell ref="L3:M3"/>
    <mergeCell ref="L2:M2"/>
    <mergeCell ref="N3:O3"/>
    <mergeCell ref="N2:O2"/>
    <mergeCell ref="P3:Q3"/>
    <mergeCell ref="P2:Q2"/>
    <mergeCell ref="R3:S3"/>
    <mergeCell ref="R2:S2"/>
    <mergeCell ref="U2:V2"/>
    <mergeCell ref="U3:V3"/>
    <mergeCell ref="W2:X2"/>
    <mergeCell ref="H3:I3"/>
    <mergeCell ref="F2:G2"/>
    <mergeCell ref="H2:I2"/>
    <mergeCell ref="J2:K2"/>
    <mergeCell ref="D3:E3"/>
    <mergeCell ref="D2:E2"/>
    <mergeCell ref="F3:G3"/>
    <mergeCell ref="J3:K3"/>
  </mergeCells>
  <pageMargins left="0.75" right="0.75" top="0.5" bottom="0.5" header="0.5" footer="0.5"/>
  <pageSetup orientation="portrait" r:id="rId1"/>
  <headerFooter alignWithMargins="0">
    <oddFooter>&amp;LD:\OU DATA BOOK\Student Profile\Student Information.xls</oddFooter>
  </headerFooter>
  <rowBreaks count="1" manualBreakCount="1">
    <brk id="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workbookViewId="0">
      <selection sqref="A1:G1"/>
    </sheetView>
  </sheetViews>
  <sheetFormatPr defaultColWidth="10.28515625" defaultRowHeight="12.75" x14ac:dyDescent="0.2"/>
  <cols>
    <col min="1" max="1" width="24" customWidth="1"/>
    <col min="2" max="2" width="9.7109375" style="28" customWidth="1"/>
    <col min="3" max="3" width="9.7109375" style="29" customWidth="1"/>
    <col min="4" max="4" width="9.7109375" style="30" customWidth="1"/>
    <col min="5" max="5" width="9.7109375" style="31" customWidth="1"/>
  </cols>
  <sheetData>
    <row r="1" spans="1:7" s="1" customFormat="1" ht="18" x14ac:dyDescent="0.25">
      <c r="A1" s="148" t="s">
        <v>0</v>
      </c>
      <c r="B1" s="149"/>
      <c r="C1" s="149"/>
      <c r="D1" s="149"/>
      <c r="E1" s="149"/>
      <c r="F1" s="149"/>
      <c r="G1" s="150"/>
    </row>
    <row r="2" spans="1:7" s="2" customFormat="1" ht="18" x14ac:dyDescent="0.25">
      <c r="A2" s="143" t="s">
        <v>69</v>
      </c>
      <c r="B2" s="144"/>
      <c r="C2" s="144"/>
      <c r="D2" s="144"/>
      <c r="E2" s="144"/>
      <c r="F2" s="144"/>
      <c r="G2" s="147"/>
    </row>
    <row r="3" spans="1:7" x14ac:dyDescent="0.2">
      <c r="A3" s="3"/>
      <c r="B3" s="137" t="s">
        <v>1</v>
      </c>
      <c r="C3" s="138"/>
      <c r="D3" s="145" t="s">
        <v>2</v>
      </c>
      <c r="E3" s="146"/>
      <c r="F3" s="137" t="s">
        <v>3</v>
      </c>
      <c r="G3" s="138"/>
    </row>
    <row r="4" spans="1:7" x14ac:dyDescent="0.2">
      <c r="A4" s="6" t="s">
        <v>4</v>
      </c>
      <c r="B4" s="7">
        <v>3510</v>
      </c>
      <c r="C4" s="8"/>
      <c r="D4" s="37">
        <v>15799</v>
      </c>
      <c r="E4" s="38"/>
      <c r="F4" s="7">
        <f>B4+D4</f>
        <v>19309</v>
      </c>
      <c r="G4" s="8"/>
    </row>
    <row r="5" spans="1:7" x14ac:dyDescent="0.2">
      <c r="A5" s="6" t="s">
        <v>5</v>
      </c>
      <c r="B5" s="7">
        <v>41084</v>
      </c>
      <c r="C5" s="8"/>
      <c r="D5" s="37">
        <v>204648</v>
      </c>
      <c r="E5" s="38"/>
      <c r="F5" s="7">
        <f>B5+D5</f>
        <v>245732</v>
      </c>
      <c r="G5" s="8"/>
    </row>
    <row r="6" spans="1:7" x14ac:dyDescent="0.2">
      <c r="A6" s="9"/>
      <c r="B6" s="10"/>
      <c r="C6" s="11"/>
      <c r="D6" s="39"/>
      <c r="E6" s="38"/>
      <c r="F6" s="7"/>
      <c r="G6" s="8"/>
    </row>
    <row r="7" spans="1:7" x14ac:dyDescent="0.2">
      <c r="A7" s="12" t="s">
        <v>6</v>
      </c>
      <c r="B7" s="33">
        <v>1182.48</v>
      </c>
      <c r="C7" s="8"/>
      <c r="D7" s="40">
        <v>6815.5</v>
      </c>
      <c r="E7" s="38"/>
      <c r="F7" s="33">
        <f>B7+D7</f>
        <v>7997.98</v>
      </c>
      <c r="G7" s="8"/>
    </row>
    <row r="8" spans="1:7" x14ac:dyDescent="0.2">
      <c r="A8" s="3"/>
      <c r="B8" s="10"/>
      <c r="C8" s="11"/>
      <c r="D8" s="39"/>
      <c r="E8" s="38"/>
      <c r="F8" s="7"/>
      <c r="G8" s="8"/>
    </row>
    <row r="9" spans="1:7" s="15" customFormat="1" x14ac:dyDescent="0.2">
      <c r="A9" s="12" t="s">
        <v>7</v>
      </c>
      <c r="B9" s="4"/>
      <c r="C9" s="5"/>
      <c r="D9" s="35"/>
      <c r="E9" s="38"/>
      <c r="F9" s="13"/>
      <c r="G9" s="14"/>
    </row>
    <row r="10" spans="1:7" x14ac:dyDescent="0.2">
      <c r="A10" s="16" t="s">
        <v>8</v>
      </c>
      <c r="B10" s="7">
        <v>1966</v>
      </c>
      <c r="C10" s="8">
        <f>B10/B4</f>
        <v>0.56011396011396009</v>
      </c>
      <c r="D10" s="37">
        <v>8903</v>
      </c>
      <c r="E10" s="38">
        <f>D10/D4</f>
        <v>0.56351667827077667</v>
      </c>
      <c r="F10" s="7">
        <f>B10+D10</f>
        <v>10869</v>
      </c>
      <c r="G10" s="8">
        <f>F10/F4</f>
        <v>0.5628981304055104</v>
      </c>
    </row>
    <row r="11" spans="1:7" x14ac:dyDescent="0.2">
      <c r="A11" s="16" t="s">
        <v>9</v>
      </c>
      <c r="B11" s="7">
        <v>1544</v>
      </c>
      <c r="C11" s="8">
        <f>B11/B4</f>
        <v>0.43988603988603986</v>
      </c>
      <c r="D11" s="37">
        <v>6896</v>
      </c>
      <c r="E11" s="38">
        <f>D11/D4</f>
        <v>0.43648332172922338</v>
      </c>
      <c r="F11" s="7">
        <f>B11+D11</f>
        <v>8440</v>
      </c>
      <c r="G11" s="8">
        <f>F11/F4</f>
        <v>0.4371018695944896</v>
      </c>
    </row>
    <row r="12" spans="1:7" ht="10.5" hidden="1" customHeight="1" x14ac:dyDescent="0.2">
      <c r="A12" s="16" t="s">
        <v>17</v>
      </c>
      <c r="B12" s="7"/>
      <c r="C12" s="8">
        <f>B12/B4</f>
        <v>0</v>
      </c>
      <c r="D12" s="37"/>
      <c r="E12" s="38">
        <f>D12/D4</f>
        <v>0</v>
      </c>
      <c r="F12" s="7">
        <f>B12+D12</f>
        <v>0</v>
      </c>
      <c r="G12" s="8">
        <f>F12/F4</f>
        <v>0</v>
      </c>
    </row>
    <row r="13" spans="1:7" x14ac:dyDescent="0.2">
      <c r="A13" s="3"/>
      <c r="B13" s="17"/>
      <c r="C13" s="32"/>
      <c r="D13" s="41"/>
      <c r="E13" s="42"/>
      <c r="F13" s="17"/>
      <c r="G13" s="14"/>
    </row>
    <row r="14" spans="1:7" s="15" customFormat="1" x14ac:dyDescent="0.2">
      <c r="A14" s="12" t="s">
        <v>10</v>
      </c>
      <c r="B14" s="16"/>
      <c r="C14" s="14"/>
      <c r="D14" s="43"/>
      <c r="E14" s="38"/>
      <c r="F14" s="13"/>
      <c r="G14" s="14"/>
    </row>
    <row r="15" spans="1:7" x14ac:dyDescent="0.2">
      <c r="A15" s="16" t="s">
        <v>51</v>
      </c>
      <c r="B15" s="45">
        <v>2158</v>
      </c>
      <c r="C15" s="8">
        <f>B15/(B23-B22)</f>
        <v>0.64035608308605341</v>
      </c>
      <c r="D15" s="37">
        <v>11613</v>
      </c>
      <c r="E15" s="38">
        <f>D15/(D23-D22)</f>
        <v>0.76780165289256197</v>
      </c>
      <c r="F15" s="7">
        <f>B15+D15</f>
        <v>13771</v>
      </c>
      <c r="G15" s="8">
        <f>F15/(F23-F22)</f>
        <v>0.74457961611246282</v>
      </c>
    </row>
    <row r="16" spans="1:7" x14ac:dyDescent="0.2">
      <c r="A16" s="16" t="s">
        <v>12</v>
      </c>
      <c r="B16" s="45">
        <v>244</v>
      </c>
      <c r="C16" s="8">
        <f>B16/(B23-B22)</f>
        <v>7.2403560830860539E-2</v>
      </c>
      <c r="D16" s="37">
        <v>1422</v>
      </c>
      <c r="E16" s="38">
        <f>D16/(D23-D22)</f>
        <v>9.4016528925619833E-2</v>
      </c>
      <c r="F16" s="7">
        <f t="shared" ref="F16:F22" si="0">B16+D16</f>
        <v>1666</v>
      </c>
      <c r="G16" s="8">
        <f>F16/(F23-F22)</f>
        <v>9.0078399567450659E-2</v>
      </c>
    </row>
    <row r="17" spans="1:13" x14ac:dyDescent="0.2">
      <c r="A17" s="16" t="s">
        <v>13</v>
      </c>
      <c r="B17" s="7">
        <v>302</v>
      </c>
      <c r="C17" s="8">
        <f>B17/(B23-B22)</f>
        <v>8.961424332344213E-2</v>
      </c>
      <c r="D17" s="37">
        <v>940</v>
      </c>
      <c r="E17" s="38">
        <f>D17/(D23-D22)</f>
        <v>6.2148760330578513E-2</v>
      </c>
      <c r="F17" s="7">
        <f t="shared" si="0"/>
        <v>1242</v>
      </c>
      <c r="G17" s="8">
        <f>F17/(F23-F22)</f>
        <v>6.7153284671532851E-2</v>
      </c>
    </row>
    <row r="18" spans="1:13" x14ac:dyDescent="0.2">
      <c r="A18" s="16" t="s">
        <v>14</v>
      </c>
      <c r="B18" s="7">
        <v>103</v>
      </c>
      <c r="C18" s="8">
        <f>B18/(B23-B22)</f>
        <v>3.0563798219584569E-2</v>
      </c>
      <c r="D18" s="37">
        <v>606</v>
      </c>
      <c r="E18" s="38">
        <f>D18/(D23-D22)</f>
        <v>4.0066115702479338E-2</v>
      </c>
      <c r="F18" s="7">
        <f t="shared" si="0"/>
        <v>709</v>
      </c>
      <c r="G18" s="8">
        <f>F18/(F23-F22)</f>
        <v>3.8334685050013514E-2</v>
      </c>
    </row>
    <row r="19" spans="1:13" x14ac:dyDescent="0.2">
      <c r="A19" s="16" t="s">
        <v>15</v>
      </c>
      <c r="B19" s="7">
        <v>20</v>
      </c>
      <c r="C19" s="8">
        <f>B19/(B23-B22)</f>
        <v>5.9347181008902079E-3</v>
      </c>
      <c r="D19" s="37">
        <v>154</v>
      </c>
      <c r="E19" s="38">
        <f>D19/(D23-D22)</f>
        <v>1.0181818181818183E-2</v>
      </c>
      <c r="F19" s="7">
        <f t="shared" si="0"/>
        <v>174</v>
      </c>
      <c r="G19" s="8">
        <f>F19/(F23-F22)</f>
        <v>9.4079480940794814E-3</v>
      </c>
    </row>
    <row r="20" spans="1:13" x14ac:dyDescent="0.2">
      <c r="A20" s="16" t="s">
        <v>57</v>
      </c>
      <c r="B20" s="7">
        <v>3</v>
      </c>
      <c r="C20" s="8">
        <f>B20/(B23-B22)</f>
        <v>8.9020771513353112E-4</v>
      </c>
      <c r="D20" s="37">
        <v>28</v>
      </c>
      <c r="E20" s="38">
        <f>D20/(D23-D22)</f>
        <v>1.8512396694214876E-3</v>
      </c>
      <c r="F20" s="7">
        <f>B20+D20</f>
        <v>31</v>
      </c>
      <c r="G20" s="8">
        <f>F20/(F23-F22)</f>
        <v>1.6761286834279536E-3</v>
      </c>
    </row>
    <row r="21" spans="1:13" x14ac:dyDescent="0.2">
      <c r="A21" s="16" t="s">
        <v>16</v>
      </c>
      <c r="B21" s="7">
        <v>540</v>
      </c>
      <c r="C21" s="8">
        <f>B21/(B23-B22)</f>
        <v>0.16023738872403562</v>
      </c>
      <c r="D21" s="37">
        <v>362</v>
      </c>
      <c r="E21" s="38">
        <f>D21/(D23-D22)</f>
        <v>2.393388429752066E-2</v>
      </c>
      <c r="F21" s="7">
        <f t="shared" si="0"/>
        <v>902</v>
      </c>
      <c r="G21" s="8">
        <f>F21/(F23-F22)</f>
        <v>4.8769937821032713E-2</v>
      </c>
    </row>
    <row r="22" spans="1:13" x14ac:dyDescent="0.2">
      <c r="A22" s="16" t="s">
        <v>17</v>
      </c>
      <c r="B22" s="7">
        <v>140</v>
      </c>
      <c r="C22" s="8"/>
      <c r="D22" s="37">
        <v>674</v>
      </c>
      <c r="E22" s="38"/>
      <c r="F22" s="7">
        <f t="shared" si="0"/>
        <v>814</v>
      </c>
      <c r="G22" s="8"/>
    </row>
    <row r="23" spans="1:13" x14ac:dyDescent="0.2">
      <c r="A23" s="16" t="s">
        <v>18</v>
      </c>
      <c r="B23" s="7">
        <f>SUM(B15:B22)</f>
        <v>3510</v>
      </c>
      <c r="C23" s="8"/>
      <c r="D23" s="37">
        <f>SUM(D15:D22)</f>
        <v>15799</v>
      </c>
      <c r="E23" s="38"/>
      <c r="F23" s="7">
        <f>SUM(F15:F22)</f>
        <v>19309</v>
      </c>
      <c r="G23" s="8"/>
    </row>
    <row r="24" spans="1:13" x14ac:dyDescent="0.2">
      <c r="A24" s="3"/>
      <c r="B24" s="4"/>
      <c r="C24" s="5"/>
      <c r="D24" s="35"/>
      <c r="E24" s="36"/>
      <c r="F24" s="13"/>
      <c r="G24" s="14"/>
    </row>
    <row r="25" spans="1:13" x14ac:dyDescent="0.2">
      <c r="A25" s="12" t="s">
        <v>19</v>
      </c>
      <c r="B25" s="7">
        <v>1949</v>
      </c>
      <c r="C25" s="8">
        <f>B25/B4</f>
        <v>0.55527065527065522</v>
      </c>
      <c r="D25" s="37">
        <v>12656</v>
      </c>
      <c r="E25" s="38">
        <f>D25/D4</f>
        <v>0.80106335844040766</v>
      </c>
      <c r="F25" s="7">
        <f>B25+D25</f>
        <v>14605</v>
      </c>
      <c r="G25" s="8">
        <f>F25/F4</f>
        <v>0.75638303381842664</v>
      </c>
    </row>
    <row r="26" spans="1:13" x14ac:dyDescent="0.2">
      <c r="A26" s="12" t="s">
        <v>20</v>
      </c>
      <c r="B26" s="7">
        <v>1561</v>
      </c>
      <c r="C26" s="8">
        <f>B26/B4</f>
        <v>0.44472934472934472</v>
      </c>
      <c r="D26" s="37">
        <v>3143</v>
      </c>
      <c r="E26" s="38">
        <f>D26/D4</f>
        <v>0.19893664155959237</v>
      </c>
      <c r="F26" s="7">
        <f>B26+D26</f>
        <v>4704</v>
      </c>
      <c r="G26" s="8">
        <f>F26/F4</f>
        <v>0.24361696618157336</v>
      </c>
    </row>
    <row r="27" spans="1:13" x14ac:dyDescent="0.2">
      <c r="A27" s="3"/>
      <c r="B27" s="4"/>
      <c r="C27" s="8"/>
      <c r="D27" s="37"/>
      <c r="E27" s="38"/>
      <c r="F27" s="7"/>
      <c r="G27" s="8"/>
    </row>
    <row r="28" spans="1:13" s="15" customFormat="1" x14ac:dyDescent="0.2">
      <c r="A28" s="12" t="s">
        <v>21</v>
      </c>
      <c r="B28" s="13"/>
      <c r="C28" s="8"/>
      <c r="D28" s="37"/>
      <c r="E28" s="38"/>
      <c r="F28" s="13"/>
      <c r="G28" s="8"/>
      <c r="I28"/>
      <c r="J28"/>
      <c r="K28"/>
      <c r="L28"/>
      <c r="M28"/>
    </row>
    <row r="29" spans="1:13" x14ac:dyDescent="0.2">
      <c r="A29" s="16" t="s">
        <v>22</v>
      </c>
      <c r="B29" s="7">
        <v>1280</v>
      </c>
      <c r="C29" s="8">
        <f>B29/B4</f>
        <v>0.36467236467236469</v>
      </c>
      <c r="D29" s="37">
        <v>6546</v>
      </c>
      <c r="E29" s="38">
        <f>D29/D4</f>
        <v>0.41433002088739795</v>
      </c>
      <c r="F29" s="17">
        <f>B29+D29</f>
        <v>7826</v>
      </c>
      <c r="G29" s="8">
        <f>F29/F4</f>
        <v>0.40530322647470091</v>
      </c>
    </row>
    <row r="30" spans="1:13" x14ac:dyDescent="0.2">
      <c r="A30" s="16" t="s">
        <v>23</v>
      </c>
      <c r="B30" s="7">
        <v>658</v>
      </c>
      <c r="C30" s="8">
        <f>B30/B4</f>
        <v>0.18746438746438746</v>
      </c>
      <c r="D30" s="37">
        <v>5323</v>
      </c>
      <c r="E30" s="38">
        <f>D30/D4</f>
        <v>0.33692005823153365</v>
      </c>
      <c r="F30" s="17">
        <f t="shared" ref="F30:F37" si="1">B30+D30</f>
        <v>5981</v>
      </c>
      <c r="G30" s="8">
        <f>F30/F4</f>
        <v>0.30975192915220884</v>
      </c>
    </row>
    <row r="31" spans="1:13" x14ac:dyDescent="0.2">
      <c r="A31" s="16" t="s">
        <v>24</v>
      </c>
      <c r="B31" s="7">
        <v>227</v>
      </c>
      <c r="C31" s="8">
        <f>B31/B4</f>
        <v>6.4672364672364674E-2</v>
      </c>
      <c r="D31" s="37">
        <v>983</v>
      </c>
      <c r="E31" s="38">
        <f>D31/D4</f>
        <v>6.2219127792898288E-2</v>
      </c>
      <c r="F31" s="17">
        <f t="shared" si="1"/>
        <v>1210</v>
      </c>
      <c r="G31" s="8">
        <f>F31/F4</f>
        <v>6.266507846082138E-2</v>
      </c>
      <c r="I31" s="15"/>
      <c r="J31" s="15"/>
      <c r="K31" s="15"/>
      <c r="L31" s="15"/>
      <c r="M31" s="15"/>
    </row>
    <row r="32" spans="1:13" x14ac:dyDescent="0.2">
      <c r="A32" s="18" t="s">
        <v>25</v>
      </c>
      <c r="B32" s="7">
        <v>152</v>
      </c>
      <c r="C32" s="8">
        <f>B32/B4</f>
        <v>4.3304843304843306E-2</v>
      </c>
      <c r="D32" s="37">
        <v>1130</v>
      </c>
      <c r="E32" s="38">
        <f>D32/D4</f>
        <v>7.1523514146464962E-2</v>
      </c>
      <c r="F32" s="17">
        <f t="shared" si="1"/>
        <v>1282</v>
      </c>
      <c r="G32" s="8">
        <f>F32/F4</f>
        <v>6.6393909575845456E-2</v>
      </c>
    </row>
    <row r="33" spans="1:13" x14ac:dyDescent="0.2">
      <c r="A33" s="16" t="s">
        <v>26</v>
      </c>
      <c r="B33" s="7">
        <v>286</v>
      </c>
      <c r="C33" s="8">
        <f>B33/B4</f>
        <v>8.1481481481481488E-2</v>
      </c>
      <c r="D33" s="37">
        <v>1200</v>
      </c>
      <c r="E33" s="38">
        <f>D33/D4</f>
        <v>7.595417431483005E-2</v>
      </c>
      <c r="F33" s="17">
        <f t="shared" si="1"/>
        <v>1486</v>
      </c>
      <c r="G33" s="8">
        <f>F33/F4</f>
        <v>7.69589310684137E-2</v>
      </c>
    </row>
    <row r="34" spans="1:13" x14ac:dyDescent="0.2">
      <c r="A34" s="16" t="s">
        <v>44</v>
      </c>
      <c r="B34" s="7">
        <v>3</v>
      </c>
      <c r="C34" s="8"/>
      <c r="D34" s="37">
        <v>12</v>
      </c>
      <c r="E34" s="38">
        <f>D34/D4</f>
        <v>7.5954174314830057E-4</v>
      </c>
      <c r="F34" s="17">
        <f t="shared" si="1"/>
        <v>15</v>
      </c>
      <c r="G34" s="8">
        <f>F34/F4</f>
        <v>7.7683981563001706E-4</v>
      </c>
    </row>
    <row r="35" spans="1:13" x14ac:dyDescent="0.2">
      <c r="A35" s="16" t="s">
        <v>40</v>
      </c>
      <c r="B35" s="7">
        <f>SUM(B29:B34)</f>
        <v>2606</v>
      </c>
      <c r="C35" s="8">
        <f>B35/B4</f>
        <v>0.7424501424501424</v>
      </c>
      <c r="D35" s="37">
        <f>SUM(D29:D34)</f>
        <v>15194</v>
      </c>
      <c r="E35" s="38">
        <f>D35/D4</f>
        <v>0.96170643711627313</v>
      </c>
      <c r="F35" s="17">
        <f t="shared" si="1"/>
        <v>17800</v>
      </c>
      <c r="G35" s="8">
        <f>F35/F4</f>
        <v>0.92184991454762033</v>
      </c>
    </row>
    <row r="36" spans="1:13" x14ac:dyDescent="0.2">
      <c r="A36" s="16" t="s">
        <v>27</v>
      </c>
      <c r="B36" s="7">
        <v>363</v>
      </c>
      <c r="C36" s="8">
        <f>B36/B4</f>
        <v>0.10341880341880341</v>
      </c>
      <c r="D36" s="37">
        <v>239</v>
      </c>
      <c r="E36" s="38">
        <f>D36/D4</f>
        <v>1.5127539717703652E-2</v>
      </c>
      <c r="F36" s="17">
        <f t="shared" si="1"/>
        <v>602</v>
      </c>
      <c r="G36" s="8">
        <f>F36/F4</f>
        <v>3.1177171267284687E-2</v>
      </c>
    </row>
    <row r="37" spans="1:13" x14ac:dyDescent="0.2">
      <c r="A37" s="16" t="s">
        <v>28</v>
      </c>
      <c r="B37" s="7">
        <v>541</v>
      </c>
      <c r="C37" s="8">
        <f>B37/B4</f>
        <v>0.15413105413105413</v>
      </c>
      <c r="D37" s="37">
        <v>366</v>
      </c>
      <c r="E37" s="38">
        <f>D37/D4</f>
        <v>2.3166023166023165E-2</v>
      </c>
      <c r="F37" s="17">
        <f t="shared" si="1"/>
        <v>907</v>
      </c>
      <c r="G37" s="8">
        <f>F37/F4</f>
        <v>4.6972914185095034E-2</v>
      </c>
    </row>
    <row r="38" spans="1:13" x14ac:dyDescent="0.2">
      <c r="A38" s="16" t="s">
        <v>29</v>
      </c>
      <c r="B38" s="7">
        <f>SUM(B35:B37)</f>
        <v>3510</v>
      </c>
      <c r="C38" s="8"/>
      <c r="D38" s="37">
        <f>SUM(D35:D37)</f>
        <v>15799</v>
      </c>
      <c r="E38" s="38"/>
      <c r="F38" s="17">
        <f>SUM(F35:F37)</f>
        <v>19309</v>
      </c>
      <c r="G38" s="8"/>
    </row>
    <row r="39" spans="1:13" x14ac:dyDescent="0.2">
      <c r="A39" s="3"/>
      <c r="B39" s="4"/>
      <c r="C39" s="8"/>
      <c r="D39" s="35"/>
      <c r="E39" s="38"/>
      <c r="F39" s="13"/>
      <c r="G39" s="8"/>
    </row>
    <row r="40" spans="1:13" s="15" customFormat="1" x14ac:dyDescent="0.2">
      <c r="A40" s="12" t="s">
        <v>43</v>
      </c>
      <c r="B40" s="13"/>
      <c r="C40" s="8"/>
      <c r="D40" s="37"/>
      <c r="E40" s="38"/>
      <c r="F40" s="13"/>
      <c r="G40" s="8"/>
      <c r="I40"/>
      <c r="J40"/>
      <c r="K40"/>
      <c r="L40"/>
      <c r="M40"/>
    </row>
    <row r="41" spans="1:13" x14ac:dyDescent="0.2">
      <c r="A41" s="16" t="s">
        <v>42</v>
      </c>
      <c r="B41" s="7"/>
      <c r="C41" s="8"/>
      <c r="D41" s="37">
        <v>10</v>
      </c>
      <c r="E41" s="38">
        <f>D41/(D49-D48)</f>
        <v>6.3295145262358377E-4</v>
      </c>
      <c r="F41" s="7">
        <f t="shared" ref="F41:F48" si="2">B41+D41</f>
        <v>10</v>
      </c>
      <c r="G41" s="8">
        <f>F41/(F49-F48)</f>
        <v>5.1789321042001134E-4</v>
      </c>
    </row>
    <row r="42" spans="1:13" x14ac:dyDescent="0.2">
      <c r="A42" s="16" t="s">
        <v>30</v>
      </c>
      <c r="B42" s="7">
        <v>207</v>
      </c>
      <c r="C42" s="8">
        <f>B42/(B49-B48)</f>
        <v>5.8974358974358973E-2</v>
      </c>
      <c r="D42" s="37">
        <v>11325</v>
      </c>
      <c r="E42" s="38">
        <f>D42/(D49-D48)</f>
        <v>0.71681752009620858</v>
      </c>
      <c r="F42" s="7">
        <f t="shared" si="2"/>
        <v>11532</v>
      </c>
      <c r="G42" s="8">
        <f>F42/(F49-F48)</f>
        <v>0.59723445025635713</v>
      </c>
    </row>
    <row r="43" spans="1:13" x14ac:dyDescent="0.2">
      <c r="A43" s="16" t="s">
        <v>31</v>
      </c>
      <c r="B43" s="7">
        <v>670</v>
      </c>
      <c r="C43" s="8">
        <f>B43/(B49-B48)</f>
        <v>0.19088319088319089</v>
      </c>
      <c r="D43" s="37">
        <v>1825</v>
      </c>
      <c r="E43" s="38">
        <f>D43/(D49-D48)</f>
        <v>0.11551364010380404</v>
      </c>
      <c r="F43" s="7">
        <f t="shared" si="2"/>
        <v>2495</v>
      </c>
      <c r="G43" s="8">
        <f>F43/(F49-F48)</f>
        <v>0.12921435599979283</v>
      </c>
      <c r="I43" s="15"/>
      <c r="J43" s="15"/>
      <c r="K43" s="15"/>
      <c r="L43" s="15"/>
      <c r="M43" s="15"/>
    </row>
    <row r="44" spans="1:13" x14ac:dyDescent="0.2">
      <c r="A44" s="16" t="s">
        <v>32</v>
      </c>
      <c r="B44" s="7">
        <v>1841</v>
      </c>
      <c r="C44" s="8">
        <f>B44/(B49-B48)</f>
        <v>0.52450142450142445</v>
      </c>
      <c r="D44" s="37">
        <v>2094</v>
      </c>
      <c r="E44" s="38">
        <f>D44/(D49-D48)</f>
        <v>0.13254003417937843</v>
      </c>
      <c r="F44" s="7">
        <f t="shared" si="2"/>
        <v>3935</v>
      </c>
      <c r="G44" s="8">
        <f>F44/(F49-F48)</f>
        <v>0.20379097830027448</v>
      </c>
    </row>
    <row r="45" spans="1:13" x14ac:dyDescent="0.2">
      <c r="A45" s="16" t="s">
        <v>33</v>
      </c>
      <c r="B45" s="7">
        <v>470</v>
      </c>
      <c r="C45" s="8">
        <f>B45/(B49-B48)</f>
        <v>0.13390313390313391</v>
      </c>
      <c r="D45" s="37">
        <v>341</v>
      </c>
      <c r="E45" s="38">
        <f>D45/(D49-D48)</f>
        <v>2.1583644534464208E-2</v>
      </c>
      <c r="F45" s="7">
        <f t="shared" si="2"/>
        <v>811</v>
      </c>
      <c r="G45" s="8">
        <f>F45/(F49-F48)</f>
        <v>4.2001139365062924E-2</v>
      </c>
    </row>
    <row r="46" spans="1:13" x14ac:dyDescent="0.2">
      <c r="A46" s="16" t="s">
        <v>34</v>
      </c>
      <c r="B46" s="7">
        <v>241</v>
      </c>
      <c r="C46" s="8">
        <f>B46/(B49-B48)</f>
        <v>6.8660968660968658E-2</v>
      </c>
      <c r="D46" s="37">
        <v>151</v>
      </c>
      <c r="E46" s="38">
        <f>D46/(D49-D48)</f>
        <v>9.5575669346161154E-3</v>
      </c>
      <c r="F46" s="7">
        <f t="shared" si="2"/>
        <v>392</v>
      </c>
      <c r="G46" s="8">
        <f>F46/(F49-F48)</f>
        <v>2.0301413848464445E-2</v>
      </c>
    </row>
    <row r="47" spans="1:13" x14ac:dyDescent="0.2">
      <c r="A47" s="16" t="s">
        <v>35</v>
      </c>
      <c r="B47" s="7">
        <v>81</v>
      </c>
      <c r="C47" s="8">
        <f>B47/(B49-B48)</f>
        <v>2.3076923076923078E-2</v>
      </c>
      <c r="D47" s="37">
        <v>53</v>
      </c>
      <c r="E47" s="38">
        <f>D47/(D49-D48)</f>
        <v>3.3546426989049939E-3</v>
      </c>
      <c r="F47" s="7">
        <f t="shared" si="2"/>
        <v>134</v>
      </c>
      <c r="G47" s="8">
        <f>F47/(F49-F48)</f>
        <v>6.9397690196281525E-3</v>
      </c>
    </row>
    <row r="48" spans="1:13" x14ac:dyDescent="0.2">
      <c r="A48" s="19" t="s">
        <v>36</v>
      </c>
      <c r="B48" s="7"/>
      <c r="C48" s="8"/>
      <c r="D48" s="37"/>
      <c r="E48" s="38"/>
      <c r="F48" s="7">
        <f t="shared" si="2"/>
        <v>0</v>
      </c>
      <c r="G48" s="8"/>
    </row>
    <row r="49" spans="1:13" x14ac:dyDescent="0.2">
      <c r="A49" s="19" t="s">
        <v>29</v>
      </c>
      <c r="B49" s="7">
        <f>SUM(B41:B48)</f>
        <v>3510</v>
      </c>
      <c r="C49" s="8"/>
      <c r="D49" s="37">
        <f>SUM(D41:D48)</f>
        <v>15799</v>
      </c>
      <c r="E49" s="38"/>
      <c r="F49" s="7">
        <f>SUM(F41:F48)</f>
        <v>19309</v>
      </c>
      <c r="G49" s="8"/>
    </row>
    <row r="50" spans="1:13" s="22" customFormat="1" x14ac:dyDescent="0.2">
      <c r="A50" s="20" t="s">
        <v>37</v>
      </c>
      <c r="B50" s="34">
        <v>30</v>
      </c>
      <c r="C50" s="34"/>
      <c r="D50" s="44">
        <v>22</v>
      </c>
      <c r="E50" s="38"/>
      <c r="F50" s="34">
        <v>24</v>
      </c>
      <c r="G50" s="21"/>
      <c r="I50"/>
      <c r="J50"/>
      <c r="K50"/>
      <c r="L50"/>
      <c r="M50"/>
    </row>
    <row r="51" spans="1:13" s="24" customFormat="1" x14ac:dyDescent="0.2">
      <c r="A51" s="23" t="s">
        <v>38</v>
      </c>
      <c r="B51" s="34">
        <v>27</v>
      </c>
      <c r="C51" s="34"/>
      <c r="D51" s="44">
        <v>21</v>
      </c>
      <c r="E51" s="44"/>
      <c r="F51" s="34">
        <v>21</v>
      </c>
      <c r="G51" s="21"/>
      <c r="I51"/>
      <c r="J51"/>
      <c r="K51"/>
      <c r="L51"/>
      <c r="M51"/>
    </row>
    <row r="52" spans="1:13" x14ac:dyDescent="0.2">
      <c r="A52" s="94" t="s">
        <v>53</v>
      </c>
      <c r="B52" s="54"/>
      <c r="C52" s="54"/>
      <c r="D52" s="54"/>
      <c r="E52" s="54"/>
      <c r="F52" s="54"/>
      <c r="G52" s="54"/>
    </row>
    <row r="53" spans="1:13" x14ac:dyDescent="0.2">
      <c r="A53" t="s">
        <v>41</v>
      </c>
      <c r="I53" s="22"/>
      <c r="J53" s="22"/>
      <c r="K53" s="22"/>
      <c r="L53" s="22"/>
      <c r="M53" s="22"/>
    </row>
    <row r="54" spans="1:13" x14ac:dyDescent="0.2">
      <c r="A54" s="116" t="s">
        <v>63</v>
      </c>
      <c r="I54" s="24"/>
      <c r="J54" s="24"/>
      <c r="K54" s="24"/>
      <c r="L54" s="24"/>
      <c r="M54" s="24"/>
    </row>
  </sheetData>
  <mergeCells count="5">
    <mergeCell ref="A1:G1"/>
    <mergeCell ref="A2:G2"/>
    <mergeCell ref="B3:C3"/>
    <mergeCell ref="D3:E3"/>
    <mergeCell ref="F3:G3"/>
  </mergeCells>
  <pageMargins left="0.75" right="0.75" top="0.5" bottom="0.5" header="0.5" footer="0.5"/>
  <pageSetup orientation="portrait" r:id="rId1"/>
  <headerFooter alignWithMargins="0">
    <oddFooter>&amp;LD:\OU DATA BOOK\Student Profile\Student Information.xls</oddFooter>
  </headerFooter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workbookViewId="0">
      <selection activeCell="B11" sqref="B11"/>
    </sheetView>
  </sheetViews>
  <sheetFormatPr defaultColWidth="10.28515625" defaultRowHeight="12.75" x14ac:dyDescent="0.2"/>
  <cols>
    <col min="1" max="1" width="24" customWidth="1"/>
    <col min="2" max="2" width="9.7109375" style="28" customWidth="1"/>
    <col min="3" max="3" width="9.7109375" style="29" customWidth="1"/>
    <col min="4" max="4" width="9.7109375" style="30" customWidth="1"/>
    <col min="5" max="5" width="9.7109375" style="31" customWidth="1"/>
  </cols>
  <sheetData>
    <row r="1" spans="1:7" s="1" customFormat="1" ht="18" x14ac:dyDescent="0.25">
      <c r="A1" s="148" t="s">
        <v>0</v>
      </c>
      <c r="B1" s="149"/>
      <c r="C1" s="149"/>
      <c r="D1" s="149"/>
      <c r="E1" s="149"/>
      <c r="F1" s="149"/>
      <c r="G1" s="150"/>
    </row>
    <row r="2" spans="1:7" s="2" customFormat="1" ht="18" x14ac:dyDescent="0.25">
      <c r="A2" s="143" t="s">
        <v>68</v>
      </c>
      <c r="B2" s="144"/>
      <c r="C2" s="144"/>
      <c r="D2" s="144"/>
      <c r="E2" s="144"/>
      <c r="F2" s="144"/>
      <c r="G2" s="147"/>
    </row>
    <row r="3" spans="1:7" x14ac:dyDescent="0.2">
      <c r="A3" s="3"/>
      <c r="B3" s="137" t="s">
        <v>1</v>
      </c>
      <c r="C3" s="138"/>
      <c r="D3" s="145" t="s">
        <v>2</v>
      </c>
      <c r="E3" s="146"/>
      <c r="F3" s="137" t="s">
        <v>3</v>
      </c>
      <c r="G3" s="138"/>
    </row>
    <row r="4" spans="1:7" x14ac:dyDescent="0.2">
      <c r="A4" s="6" t="s">
        <v>4</v>
      </c>
      <c r="B4" s="7">
        <v>3432</v>
      </c>
      <c r="C4" s="8"/>
      <c r="D4" s="37">
        <v>15901</v>
      </c>
      <c r="E4" s="38"/>
      <c r="F4" s="7">
        <f>B4+D4</f>
        <v>19333</v>
      </c>
      <c r="G4" s="8"/>
    </row>
    <row r="5" spans="1:7" x14ac:dyDescent="0.2">
      <c r="A5" s="6" t="s">
        <v>5</v>
      </c>
      <c r="B5" s="7">
        <v>39711</v>
      </c>
      <c r="C5" s="8"/>
      <c r="D5" s="37">
        <v>204224</v>
      </c>
      <c r="E5" s="38"/>
      <c r="F5" s="7">
        <f>B5+D5</f>
        <v>243935</v>
      </c>
      <c r="G5" s="8"/>
    </row>
    <row r="6" spans="1:7" x14ac:dyDescent="0.2">
      <c r="A6" s="9"/>
      <c r="B6" s="10"/>
      <c r="C6" s="11"/>
      <c r="D6" s="39"/>
      <c r="E6" s="38"/>
      <c r="F6" s="7"/>
      <c r="G6" s="8"/>
    </row>
    <row r="7" spans="1:7" x14ac:dyDescent="0.2">
      <c r="A7" s="12" t="s">
        <v>6</v>
      </c>
      <c r="B7" s="33">
        <v>1137.42</v>
      </c>
      <c r="C7" s="8"/>
      <c r="D7" s="40">
        <f>6803.2+237.5</f>
        <v>7040.7</v>
      </c>
      <c r="E7" s="38"/>
      <c r="F7" s="33">
        <f>B7+D7</f>
        <v>8178.12</v>
      </c>
      <c r="G7" s="8"/>
    </row>
    <row r="8" spans="1:7" x14ac:dyDescent="0.2">
      <c r="A8" s="3"/>
      <c r="B8" s="10"/>
      <c r="C8" s="11"/>
      <c r="D8" s="39"/>
      <c r="E8" s="38"/>
      <c r="F8" s="7"/>
      <c r="G8" s="8"/>
    </row>
    <row r="9" spans="1:7" s="15" customFormat="1" x14ac:dyDescent="0.2">
      <c r="A9" s="12" t="s">
        <v>7</v>
      </c>
      <c r="B9" s="4"/>
      <c r="C9" s="5"/>
      <c r="D9" s="35"/>
      <c r="E9" s="38"/>
      <c r="F9" s="13"/>
      <c r="G9" s="14"/>
    </row>
    <row r="10" spans="1:7" x14ac:dyDescent="0.2">
      <c r="A10" s="16" t="s">
        <v>8</v>
      </c>
      <c r="B10" s="7">
        <v>1927</v>
      </c>
      <c r="C10" s="8">
        <f>B10/B4</f>
        <v>0.56148018648018649</v>
      </c>
      <c r="D10" s="37">
        <v>8908</v>
      </c>
      <c r="E10" s="38">
        <f>D10/D4</f>
        <v>0.56021633859505693</v>
      </c>
      <c r="F10" s="7">
        <f>B10+D10</f>
        <v>10835</v>
      </c>
      <c r="G10" s="8">
        <f>F10/F4</f>
        <v>0.56044069725340095</v>
      </c>
    </row>
    <row r="11" spans="1:7" x14ac:dyDescent="0.2">
      <c r="A11" s="16" t="s">
        <v>9</v>
      </c>
      <c r="B11" s="7">
        <v>1505</v>
      </c>
      <c r="C11" s="8">
        <f>B11/B4</f>
        <v>0.43851981351981351</v>
      </c>
      <c r="D11" s="37">
        <v>6993</v>
      </c>
      <c r="E11" s="38">
        <f>D11/D4</f>
        <v>0.43978366140494307</v>
      </c>
      <c r="F11" s="7">
        <f>B11+D11</f>
        <v>8498</v>
      </c>
      <c r="G11" s="8">
        <f>F11/F4</f>
        <v>0.4395593027465991</v>
      </c>
    </row>
    <row r="12" spans="1:7" ht="10.5" hidden="1" customHeight="1" x14ac:dyDescent="0.2">
      <c r="A12" s="16" t="s">
        <v>17</v>
      </c>
      <c r="B12" s="7"/>
      <c r="C12" s="8">
        <f>B12/B4</f>
        <v>0</v>
      </c>
      <c r="D12" s="37"/>
      <c r="E12" s="38">
        <f>D12/D4</f>
        <v>0</v>
      </c>
      <c r="F12" s="7">
        <f>B12+D12</f>
        <v>0</v>
      </c>
      <c r="G12" s="8">
        <f>F12/F4</f>
        <v>0</v>
      </c>
    </row>
    <row r="13" spans="1:7" x14ac:dyDescent="0.2">
      <c r="A13" s="3"/>
      <c r="B13" s="17"/>
      <c r="C13" s="32"/>
      <c r="D13" s="41"/>
      <c r="E13" s="42"/>
      <c r="F13" s="17"/>
      <c r="G13" s="14"/>
    </row>
    <row r="14" spans="1:7" s="15" customFormat="1" x14ac:dyDescent="0.2">
      <c r="A14" s="12" t="s">
        <v>10</v>
      </c>
      <c r="B14" s="16"/>
      <c r="C14" s="14"/>
      <c r="D14" s="43"/>
      <c r="E14" s="38"/>
      <c r="F14" s="13"/>
      <c r="G14" s="14"/>
    </row>
    <row r="15" spans="1:7" x14ac:dyDescent="0.2">
      <c r="A15" s="16" t="s">
        <v>51</v>
      </c>
      <c r="B15" s="45">
        <v>2133</v>
      </c>
      <c r="C15" s="8">
        <f>B15/(B23-B22)</f>
        <v>0.65409383624655015</v>
      </c>
      <c r="D15" s="37">
        <v>11897</v>
      </c>
      <c r="E15" s="38">
        <f>D15/(D23-D22)</f>
        <v>0.77992657663563658</v>
      </c>
      <c r="F15" s="7">
        <f>B15+D15</f>
        <v>14030</v>
      </c>
      <c r="G15" s="8">
        <f>F15/(F23-F22)</f>
        <v>0.75776397515527949</v>
      </c>
    </row>
    <row r="16" spans="1:7" x14ac:dyDescent="0.2">
      <c r="A16" s="16" t="s">
        <v>12</v>
      </c>
      <c r="B16" s="45">
        <v>244</v>
      </c>
      <c r="C16" s="8">
        <f>B16/(B23-B22)</f>
        <v>7.4823673719717876E-2</v>
      </c>
      <c r="D16" s="37">
        <v>1310</v>
      </c>
      <c r="E16" s="38">
        <f>D16/(D23-D22)</f>
        <v>8.5879113675101607E-2</v>
      </c>
      <c r="F16" s="7">
        <f t="shared" ref="F16:F22" si="0">B16+D16</f>
        <v>1554</v>
      </c>
      <c r="G16" s="8">
        <f>F16/(F23-F22)</f>
        <v>8.3931947069943294E-2</v>
      </c>
    </row>
    <row r="17" spans="1:13" x14ac:dyDescent="0.2">
      <c r="A17" s="16" t="s">
        <v>13</v>
      </c>
      <c r="B17" s="7">
        <v>263</v>
      </c>
      <c r="C17" s="8">
        <f>B17/(B23-B22)</f>
        <v>8.0650107329040169E-2</v>
      </c>
      <c r="D17" s="37">
        <v>933</v>
      </c>
      <c r="E17" s="38">
        <f>D17/(D23-D22)</f>
        <v>6.1164284777763207E-2</v>
      </c>
      <c r="F17" s="7">
        <f t="shared" si="0"/>
        <v>1196</v>
      </c>
      <c r="G17" s="8">
        <f>F17/(F23-F22)</f>
        <v>6.4596273291925466E-2</v>
      </c>
    </row>
    <row r="18" spans="1:13" x14ac:dyDescent="0.2">
      <c r="A18" s="16" t="s">
        <v>14</v>
      </c>
      <c r="B18" s="7">
        <v>84</v>
      </c>
      <c r="C18" s="8">
        <f>B18/(B23-B22)</f>
        <v>2.5758969641214352E-2</v>
      </c>
      <c r="D18" s="37">
        <v>573</v>
      </c>
      <c r="E18" s="38">
        <f>D18/(D23-D22)</f>
        <v>3.7563917660941394E-2</v>
      </c>
      <c r="F18" s="7">
        <f t="shared" si="0"/>
        <v>657</v>
      </c>
      <c r="G18" s="8">
        <f>F18/(F23-F22)</f>
        <v>3.5484742100999188E-2</v>
      </c>
    </row>
    <row r="19" spans="1:13" x14ac:dyDescent="0.2">
      <c r="A19" s="16" t="s">
        <v>15</v>
      </c>
      <c r="B19" s="7">
        <v>22</v>
      </c>
      <c r="C19" s="8">
        <f>B19/(B23-B22)</f>
        <v>6.7463968107942347E-3</v>
      </c>
      <c r="D19" s="37">
        <v>167</v>
      </c>
      <c r="E19" s="38">
        <f>D19/(D23-D22)</f>
        <v>1.0947948079192343E-2</v>
      </c>
      <c r="F19" s="7">
        <f t="shared" si="0"/>
        <v>189</v>
      </c>
      <c r="G19" s="8">
        <f>F19/(F23-F22)</f>
        <v>1.0207939508506616E-2</v>
      </c>
    </row>
    <row r="20" spans="1:13" x14ac:dyDescent="0.2">
      <c r="A20" s="16" t="s">
        <v>57</v>
      </c>
      <c r="B20" s="7">
        <v>2</v>
      </c>
      <c r="C20" s="8">
        <f>B20/(B23-B22)</f>
        <v>6.1330880098129411E-4</v>
      </c>
      <c r="D20" s="37">
        <v>25</v>
      </c>
      <c r="E20" s="38">
        <f>D20/(D23-D22)</f>
        <v>1.6389143831126263E-3</v>
      </c>
      <c r="F20" s="7">
        <f>B20+D20</f>
        <v>27</v>
      </c>
      <c r="G20" s="8">
        <f>F20/(F23-F22)</f>
        <v>1.4582770726438022E-3</v>
      </c>
    </row>
    <row r="21" spans="1:13" x14ac:dyDescent="0.2">
      <c r="A21" s="16" t="s">
        <v>16</v>
      </c>
      <c r="B21" s="7">
        <v>513</v>
      </c>
      <c r="C21" s="8">
        <f>B21/(B23-B22)</f>
        <v>0.15731370745170192</v>
      </c>
      <c r="D21" s="37">
        <v>349</v>
      </c>
      <c r="E21" s="38">
        <f>D21/(D23-D22)</f>
        <v>2.2879244788252262E-2</v>
      </c>
      <c r="F21" s="7">
        <f t="shared" si="0"/>
        <v>862</v>
      </c>
      <c r="G21" s="8">
        <f>F21/(F23-F22)</f>
        <v>4.6556845800702136E-2</v>
      </c>
    </row>
    <row r="22" spans="1:13" x14ac:dyDescent="0.2">
      <c r="A22" s="16" t="s">
        <v>17</v>
      </c>
      <c r="B22" s="7">
        <v>171</v>
      </c>
      <c r="C22" s="8"/>
      <c r="D22" s="37">
        <v>647</v>
      </c>
      <c r="E22" s="38"/>
      <c r="F22" s="7">
        <f t="shared" si="0"/>
        <v>818</v>
      </c>
      <c r="G22" s="8"/>
    </row>
    <row r="23" spans="1:13" x14ac:dyDescent="0.2">
      <c r="A23" s="16" t="s">
        <v>18</v>
      </c>
      <c r="B23" s="7">
        <f>SUM(B15:B22)</f>
        <v>3432</v>
      </c>
      <c r="C23" s="8"/>
      <c r="D23" s="37">
        <f>SUM(D15:D22)</f>
        <v>15901</v>
      </c>
      <c r="E23" s="38"/>
      <c r="F23" s="7">
        <f>SUM(F15:F22)</f>
        <v>19333</v>
      </c>
      <c r="G23" s="8"/>
    </row>
    <row r="24" spans="1:13" x14ac:dyDescent="0.2">
      <c r="A24" s="3"/>
      <c r="B24" s="4"/>
      <c r="C24" s="5"/>
      <c r="D24" s="35"/>
      <c r="E24" s="36"/>
      <c r="F24" s="13"/>
      <c r="G24" s="14"/>
    </row>
    <row r="25" spans="1:13" x14ac:dyDescent="0.2">
      <c r="A25" s="12" t="s">
        <v>19</v>
      </c>
      <c r="B25" s="7">
        <v>1809</v>
      </c>
      <c r="C25" s="8">
        <f>B25/B4</f>
        <v>0.52709790209790208</v>
      </c>
      <c r="D25" s="37">
        <v>12549</v>
      </c>
      <c r="E25" s="38">
        <f>D25/D4</f>
        <v>0.78919564807244824</v>
      </c>
      <c r="F25" s="7">
        <f>B25+D25</f>
        <v>14358</v>
      </c>
      <c r="G25" s="8">
        <f>F25/F4</f>
        <v>0.74266797703408682</v>
      </c>
    </row>
    <row r="26" spans="1:13" x14ac:dyDescent="0.2">
      <c r="A26" s="12" t="s">
        <v>20</v>
      </c>
      <c r="B26" s="7">
        <v>1623</v>
      </c>
      <c r="C26" s="8">
        <f>B26/B4</f>
        <v>0.47290209790209792</v>
      </c>
      <c r="D26" s="37">
        <v>3352</v>
      </c>
      <c r="E26" s="38">
        <f>D26/D4</f>
        <v>0.21080435192755173</v>
      </c>
      <c r="F26" s="7">
        <f>B26+D26</f>
        <v>4975</v>
      </c>
      <c r="G26" s="8">
        <f>F26/F4</f>
        <v>0.25733202296591323</v>
      </c>
    </row>
    <row r="27" spans="1:13" x14ac:dyDescent="0.2">
      <c r="A27" s="3"/>
      <c r="B27" s="4"/>
      <c r="C27" s="8"/>
      <c r="D27" s="37"/>
      <c r="E27" s="38"/>
      <c r="F27" s="7"/>
      <c r="G27" s="8"/>
    </row>
    <row r="28" spans="1:13" s="15" customFormat="1" x14ac:dyDescent="0.2">
      <c r="A28" s="12" t="s">
        <v>21</v>
      </c>
      <c r="B28" s="13"/>
      <c r="C28" s="8"/>
      <c r="D28" s="37"/>
      <c r="E28" s="38"/>
      <c r="F28" s="13"/>
      <c r="G28" s="8"/>
      <c r="I28"/>
      <c r="J28"/>
      <c r="K28"/>
      <c r="L28"/>
      <c r="M28"/>
    </row>
    <row r="29" spans="1:13" x14ac:dyDescent="0.2">
      <c r="A29" s="16" t="s">
        <v>22</v>
      </c>
      <c r="B29" s="7">
        <v>1268</v>
      </c>
      <c r="C29" s="8">
        <f>B29/B4</f>
        <v>0.36946386946386944</v>
      </c>
      <c r="D29" s="37">
        <v>6742</v>
      </c>
      <c r="E29" s="38">
        <f>D29/D4</f>
        <v>0.42399849066096473</v>
      </c>
      <c r="F29" s="17">
        <f>B29+D29</f>
        <v>8010</v>
      </c>
      <c r="G29" s="8">
        <f>F29/F4</f>
        <v>0.41431748823255571</v>
      </c>
    </row>
    <row r="30" spans="1:13" x14ac:dyDescent="0.2">
      <c r="A30" s="16" t="s">
        <v>23</v>
      </c>
      <c r="B30" s="7">
        <v>627</v>
      </c>
      <c r="C30" s="8">
        <f>B30/B4</f>
        <v>0.18269230769230768</v>
      </c>
      <c r="D30" s="37">
        <v>5451</v>
      </c>
      <c r="E30" s="38">
        <f>D30/D4</f>
        <v>0.34280862838815168</v>
      </c>
      <c r="F30" s="17">
        <f t="shared" ref="F30:F37" si="1">B30+D30</f>
        <v>6078</v>
      </c>
      <c r="G30" s="8">
        <f>F30/F4</f>
        <v>0.3143847307712202</v>
      </c>
    </row>
    <row r="31" spans="1:13" x14ac:dyDescent="0.2">
      <c r="A31" s="16" t="s">
        <v>24</v>
      </c>
      <c r="B31" s="7">
        <v>222</v>
      </c>
      <c r="C31" s="8">
        <f>B31/B4</f>
        <v>6.4685314685314688E-2</v>
      </c>
      <c r="D31" s="37">
        <v>874</v>
      </c>
      <c r="E31" s="38">
        <f>D31/D4</f>
        <v>5.4965096534809132E-2</v>
      </c>
      <c r="F31" s="17">
        <f t="shared" si="1"/>
        <v>1096</v>
      </c>
      <c r="G31" s="8">
        <f>F31/F4</f>
        <v>5.6690632597113745E-2</v>
      </c>
      <c r="I31" s="15"/>
      <c r="J31" s="15"/>
      <c r="K31" s="15"/>
      <c r="L31" s="15"/>
      <c r="M31" s="15"/>
    </row>
    <row r="32" spans="1:13" x14ac:dyDescent="0.2">
      <c r="A32" s="18" t="s">
        <v>25</v>
      </c>
      <c r="B32" s="7">
        <v>175</v>
      </c>
      <c r="C32" s="8">
        <f>B32/B4</f>
        <v>5.0990675990675992E-2</v>
      </c>
      <c r="D32" s="37">
        <v>1167</v>
      </c>
      <c r="E32" s="38">
        <f>D32/D4</f>
        <v>7.33916105905289E-2</v>
      </c>
      <c r="F32" s="17">
        <f t="shared" si="1"/>
        <v>1342</v>
      </c>
      <c r="G32" s="8">
        <f>F32/F4</f>
        <v>6.9414989913619204E-2</v>
      </c>
    </row>
    <row r="33" spans="1:13" x14ac:dyDescent="0.2">
      <c r="A33" s="16" t="s">
        <v>26</v>
      </c>
      <c r="B33" s="7">
        <v>276</v>
      </c>
      <c r="C33" s="8">
        <f>B33/B4</f>
        <v>8.0419580419580416E-2</v>
      </c>
      <c r="D33" s="37">
        <v>1098</v>
      </c>
      <c r="E33" s="38">
        <f>D33/D4</f>
        <v>6.9052260864096604E-2</v>
      </c>
      <c r="F33" s="17">
        <f t="shared" si="1"/>
        <v>1374</v>
      </c>
      <c r="G33" s="8">
        <f>F33/F4</f>
        <v>7.1070190865359748E-2</v>
      </c>
    </row>
    <row r="34" spans="1:13" x14ac:dyDescent="0.2">
      <c r="A34" s="16" t="s">
        <v>44</v>
      </c>
      <c r="B34" s="7">
        <v>3</v>
      </c>
      <c r="C34" s="8">
        <v>1.8078823671206461E-4</v>
      </c>
      <c r="D34" s="37">
        <v>7</v>
      </c>
      <c r="E34" s="38">
        <f>D34/D4</f>
        <v>4.4022388529023332E-4</v>
      </c>
      <c r="F34" s="17">
        <f t="shared" si="1"/>
        <v>10</v>
      </c>
      <c r="G34" s="8">
        <f>F34/F4</f>
        <v>5.17250297418921E-4</v>
      </c>
    </row>
    <row r="35" spans="1:13" x14ac:dyDescent="0.2">
      <c r="A35" s="16" t="s">
        <v>40</v>
      </c>
      <c r="B35" s="7">
        <f>SUM(B29:B34)</f>
        <v>2571</v>
      </c>
      <c r="C35" s="8">
        <f>B35/B4</f>
        <v>0.74912587412587417</v>
      </c>
      <c r="D35" s="37">
        <f>SUM(D29:D34)</f>
        <v>15339</v>
      </c>
      <c r="E35" s="38">
        <f>D35/D4</f>
        <v>0.9646563109238413</v>
      </c>
      <c r="F35" s="17">
        <f t="shared" si="1"/>
        <v>17910</v>
      </c>
      <c r="G35" s="8">
        <f>F35/F4</f>
        <v>0.92639528267728755</v>
      </c>
    </row>
    <row r="36" spans="1:13" x14ac:dyDescent="0.2">
      <c r="A36" s="16" t="s">
        <v>27</v>
      </c>
      <c r="B36" s="7">
        <v>348</v>
      </c>
      <c r="C36" s="8">
        <f>B36/B4</f>
        <v>0.10139860139860139</v>
      </c>
      <c r="D36" s="37">
        <v>213</v>
      </c>
      <c r="E36" s="38">
        <f>D36/D4</f>
        <v>1.33953839381171E-2</v>
      </c>
      <c r="F36" s="17">
        <f t="shared" si="1"/>
        <v>561</v>
      </c>
      <c r="G36" s="8">
        <f>F36/F4</f>
        <v>2.9017741685201468E-2</v>
      </c>
    </row>
    <row r="37" spans="1:13" x14ac:dyDescent="0.2">
      <c r="A37" s="16" t="s">
        <v>28</v>
      </c>
      <c r="B37" s="7">
        <v>513</v>
      </c>
      <c r="C37" s="8">
        <f>B37/B4</f>
        <v>0.14947552447552448</v>
      </c>
      <c r="D37" s="37">
        <v>349</v>
      </c>
      <c r="E37" s="38">
        <f>D37/D4</f>
        <v>2.1948305138041631E-2</v>
      </c>
      <c r="F37" s="17">
        <f t="shared" si="1"/>
        <v>862</v>
      </c>
      <c r="G37" s="8">
        <f>F37/F4</f>
        <v>4.4586975637510989E-2</v>
      </c>
    </row>
    <row r="38" spans="1:13" x14ac:dyDescent="0.2">
      <c r="A38" s="16" t="s">
        <v>29</v>
      </c>
      <c r="B38" s="7">
        <f>SUM(B35:B37)</f>
        <v>3432</v>
      </c>
      <c r="C38" s="8"/>
      <c r="D38" s="37">
        <f>SUM(D35:D37)</f>
        <v>15901</v>
      </c>
      <c r="E38" s="38"/>
      <c r="F38" s="17">
        <f>SUM(F35:F37)</f>
        <v>19333</v>
      </c>
      <c r="G38" s="8"/>
    </row>
    <row r="39" spans="1:13" x14ac:dyDescent="0.2">
      <c r="A39" s="3"/>
      <c r="B39" s="4"/>
      <c r="C39" s="8"/>
      <c r="D39" s="35"/>
      <c r="E39" s="38"/>
      <c r="F39" s="13"/>
      <c r="G39" s="8"/>
    </row>
    <row r="40" spans="1:13" s="15" customFormat="1" x14ac:dyDescent="0.2">
      <c r="A40" s="12" t="s">
        <v>43</v>
      </c>
      <c r="B40" s="13"/>
      <c r="C40" s="8"/>
      <c r="D40" s="37"/>
      <c r="E40" s="38"/>
      <c r="F40" s="13"/>
      <c r="G40" s="8"/>
      <c r="I40"/>
      <c r="J40"/>
      <c r="K40"/>
      <c r="L40"/>
      <c r="M40"/>
    </row>
    <row r="41" spans="1:13" x14ac:dyDescent="0.2">
      <c r="A41" s="16" t="s">
        <v>42</v>
      </c>
      <c r="B41" s="7">
        <v>0</v>
      </c>
      <c r="C41" s="8"/>
      <c r="D41" s="37">
        <v>20</v>
      </c>
      <c r="E41" s="38">
        <f>D41/(D49-D48)</f>
        <v>1.2577825294006666E-3</v>
      </c>
      <c r="F41" s="7">
        <f t="shared" ref="F41:F48" si="2">B41+D41</f>
        <v>20</v>
      </c>
      <c r="G41" s="8">
        <f>F41/(F49-F48)</f>
        <v>1.034500594837842E-3</v>
      </c>
    </row>
    <row r="42" spans="1:13" x14ac:dyDescent="0.2">
      <c r="A42" s="16" t="s">
        <v>30</v>
      </c>
      <c r="B42" s="7">
        <v>210</v>
      </c>
      <c r="C42" s="8">
        <f>B42/(B49-B48)</f>
        <v>6.1188811188811192E-2</v>
      </c>
      <c r="D42" s="37">
        <v>11237</v>
      </c>
      <c r="E42" s="38">
        <f>D42/(D49-D48)</f>
        <v>0.70668511414376456</v>
      </c>
      <c r="F42" s="7">
        <f t="shared" si="2"/>
        <v>11447</v>
      </c>
      <c r="G42" s="8">
        <f>F42/(F49-F48)</f>
        <v>0.5920964154554389</v>
      </c>
    </row>
    <row r="43" spans="1:13" x14ac:dyDescent="0.2">
      <c r="A43" s="16" t="s">
        <v>31</v>
      </c>
      <c r="B43" s="7">
        <v>611</v>
      </c>
      <c r="C43" s="8">
        <f>B43/(B49-B48)</f>
        <v>0.17803030303030304</v>
      </c>
      <c r="D43" s="37">
        <v>1944</v>
      </c>
      <c r="E43" s="38">
        <f>D43/(D49-D48)</f>
        <v>0.1222564618577448</v>
      </c>
      <c r="F43" s="7">
        <f t="shared" si="2"/>
        <v>2555</v>
      </c>
      <c r="G43" s="8">
        <f>F43/(F49-F48)</f>
        <v>0.13215745099053433</v>
      </c>
      <c r="I43" s="15"/>
      <c r="J43" s="15"/>
      <c r="K43" s="15"/>
      <c r="L43" s="15"/>
      <c r="M43" s="15"/>
    </row>
    <row r="44" spans="1:13" x14ac:dyDescent="0.2">
      <c r="A44" s="16" t="s">
        <v>32</v>
      </c>
      <c r="B44" s="7">
        <v>1789</v>
      </c>
      <c r="C44" s="8">
        <f>B44/(B49-B48)</f>
        <v>0.52127039627039629</v>
      </c>
      <c r="D44" s="37">
        <v>2097</v>
      </c>
      <c r="E44" s="38">
        <f>D44/(D49-D48)</f>
        <v>0.1318784982076599</v>
      </c>
      <c r="F44" s="7">
        <f t="shared" si="2"/>
        <v>3886</v>
      </c>
      <c r="G44" s="8">
        <f>F44/(F49-F48)</f>
        <v>0.2010034655769927</v>
      </c>
    </row>
    <row r="45" spans="1:13" x14ac:dyDescent="0.2">
      <c r="A45" s="16" t="s">
        <v>33</v>
      </c>
      <c r="B45" s="7">
        <v>512</v>
      </c>
      <c r="C45" s="8">
        <f>B45/(B49-B48)</f>
        <v>0.14918414918414918</v>
      </c>
      <c r="D45" s="37">
        <v>388</v>
      </c>
      <c r="E45" s="38">
        <f>D45/(D49-D48)</f>
        <v>2.4400981070372932E-2</v>
      </c>
      <c r="F45" s="7">
        <f t="shared" si="2"/>
        <v>900</v>
      </c>
      <c r="G45" s="8">
        <f>F45/(F49-F48)</f>
        <v>4.6552526767702891E-2</v>
      </c>
    </row>
    <row r="46" spans="1:13" x14ac:dyDescent="0.2">
      <c r="A46" s="16" t="s">
        <v>34</v>
      </c>
      <c r="B46" s="7">
        <v>236</v>
      </c>
      <c r="C46" s="8">
        <f>B46/(B49-B48)</f>
        <v>6.8764568764568768E-2</v>
      </c>
      <c r="D46" s="37">
        <v>157</v>
      </c>
      <c r="E46" s="38">
        <f>D46/(D49-D48)</f>
        <v>9.8735928557952338E-3</v>
      </c>
      <c r="F46" s="7">
        <f t="shared" si="2"/>
        <v>393</v>
      </c>
      <c r="G46" s="8">
        <f>F46/(F49-F48)</f>
        <v>2.0327936688563596E-2</v>
      </c>
    </row>
    <row r="47" spans="1:13" x14ac:dyDescent="0.2">
      <c r="A47" s="16" t="s">
        <v>35</v>
      </c>
      <c r="B47" s="7">
        <v>74</v>
      </c>
      <c r="C47" s="8">
        <f>B47/(B49-B48)</f>
        <v>2.156177156177156E-2</v>
      </c>
      <c r="D47" s="37">
        <v>58</v>
      </c>
      <c r="E47" s="38">
        <f>D47/(D49-D48)</f>
        <v>3.647569335261933E-3</v>
      </c>
      <c r="F47" s="7">
        <f t="shared" si="2"/>
        <v>132</v>
      </c>
      <c r="G47" s="8">
        <f>F47/(F49-F48)</f>
        <v>6.8277039259297574E-3</v>
      </c>
    </row>
    <row r="48" spans="1:13" x14ac:dyDescent="0.2">
      <c r="A48" s="19" t="s">
        <v>36</v>
      </c>
      <c r="B48" s="7">
        <v>0</v>
      </c>
      <c r="C48" s="8"/>
      <c r="D48" s="37">
        <v>0</v>
      </c>
      <c r="E48" s="38"/>
      <c r="F48" s="7">
        <f t="shared" si="2"/>
        <v>0</v>
      </c>
      <c r="G48" s="8"/>
    </row>
    <row r="49" spans="1:13" x14ac:dyDescent="0.2">
      <c r="A49" s="19" t="s">
        <v>29</v>
      </c>
      <c r="B49" s="7">
        <f>SUM(B41:B48)</f>
        <v>3432</v>
      </c>
      <c r="C49" s="8"/>
      <c r="D49" s="37">
        <f>SUM(D41:D48)</f>
        <v>15901</v>
      </c>
      <c r="E49" s="38"/>
      <c r="F49" s="7">
        <f>SUM(F41:F48)</f>
        <v>19333</v>
      </c>
      <c r="G49" s="8"/>
    </row>
    <row r="50" spans="1:13" s="22" customFormat="1" x14ac:dyDescent="0.2">
      <c r="A50" s="20" t="s">
        <v>37</v>
      </c>
      <c r="B50" s="34">
        <v>31</v>
      </c>
      <c r="C50" s="34"/>
      <c r="D50" s="44">
        <v>22</v>
      </c>
      <c r="E50" s="38"/>
      <c r="F50" s="34">
        <v>24</v>
      </c>
      <c r="G50" s="21"/>
      <c r="I50"/>
      <c r="J50"/>
      <c r="K50"/>
      <c r="L50"/>
      <c r="M50"/>
    </row>
    <row r="51" spans="1:13" s="24" customFormat="1" x14ac:dyDescent="0.2">
      <c r="A51" s="23" t="s">
        <v>38</v>
      </c>
      <c r="B51" s="34">
        <v>27</v>
      </c>
      <c r="C51" s="34"/>
      <c r="D51" s="44">
        <v>21</v>
      </c>
      <c r="E51" s="44"/>
      <c r="F51" s="34">
        <v>22</v>
      </c>
      <c r="G51" s="21"/>
      <c r="I51"/>
      <c r="J51"/>
      <c r="K51"/>
      <c r="L51"/>
      <c r="M51"/>
    </row>
    <row r="52" spans="1:13" x14ac:dyDescent="0.2">
      <c r="A52" s="94" t="s">
        <v>53</v>
      </c>
      <c r="B52" s="54"/>
      <c r="C52" s="54"/>
      <c r="D52" s="54"/>
      <c r="E52" s="54"/>
      <c r="F52" s="54"/>
      <c r="G52" s="54"/>
    </row>
    <row r="53" spans="1:13" x14ac:dyDescent="0.2">
      <c r="A53" t="s">
        <v>41</v>
      </c>
      <c r="I53" s="22"/>
      <c r="J53" s="22"/>
      <c r="K53" s="22"/>
      <c r="L53" s="22"/>
      <c r="M53" s="22"/>
    </row>
    <row r="54" spans="1:13" x14ac:dyDescent="0.2">
      <c r="A54" s="116" t="s">
        <v>63</v>
      </c>
      <c r="I54" s="24"/>
      <c r="J54" s="24"/>
      <c r="K54" s="24"/>
      <c r="L54" s="24"/>
      <c r="M54" s="24"/>
    </row>
  </sheetData>
  <mergeCells count="5">
    <mergeCell ref="A1:G1"/>
    <mergeCell ref="A2:G2"/>
    <mergeCell ref="B3:C3"/>
    <mergeCell ref="D3:E3"/>
    <mergeCell ref="F3:G3"/>
  </mergeCells>
  <pageMargins left="0.75" right="0.75" top="0.5" bottom="0.5" header="0.5" footer="0.5"/>
  <pageSetup orientation="portrait" r:id="rId1"/>
  <headerFooter alignWithMargins="0">
    <oddFooter>&amp;LD:\OU DATA BOOK\Student Profile\Student Information.xls</oddFooter>
  </headerFooter>
  <rowBreaks count="1" manualBreakCount="1">
    <brk id="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="120" zoomScaleNormal="120" workbookViewId="0">
      <selection sqref="A1:G1"/>
    </sheetView>
  </sheetViews>
  <sheetFormatPr defaultColWidth="10.28515625" defaultRowHeight="12.75" x14ac:dyDescent="0.2"/>
  <cols>
    <col min="1" max="1" width="24" customWidth="1"/>
    <col min="2" max="2" width="9.7109375" style="28" customWidth="1"/>
    <col min="3" max="3" width="9.7109375" style="29" customWidth="1"/>
    <col min="4" max="4" width="9.7109375" style="30" customWidth="1"/>
    <col min="5" max="5" width="9.7109375" style="31" customWidth="1"/>
  </cols>
  <sheetData>
    <row r="1" spans="1:7" s="1" customFormat="1" ht="18" x14ac:dyDescent="0.25">
      <c r="A1" s="148" t="s">
        <v>0</v>
      </c>
      <c r="B1" s="149"/>
      <c r="C1" s="149"/>
      <c r="D1" s="149"/>
      <c r="E1" s="149"/>
      <c r="F1" s="149"/>
      <c r="G1" s="150"/>
    </row>
    <row r="2" spans="1:7" s="2" customFormat="1" ht="18" x14ac:dyDescent="0.25">
      <c r="A2" s="143" t="s">
        <v>67</v>
      </c>
      <c r="B2" s="144"/>
      <c r="C2" s="144"/>
      <c r="D2" s="144"/>
      <c r="E2" s="144"/>
      <c r="F2" s="144"/>
      <c r="G2" s="147"/>
    </row>
    <row r="3" spans="1:7" x14ac:dyDescent="0.2">
      <c r="A3" s="3"/>
      <c r="B3" s="137" t="s">
        <v>1</v>
      </c>
      <c r="C3" s="138"/>
      <c r="D3" s="145" t="s">
        <v>2</v>
      </c>
      <c r="E3" s="146"/>
      <c r="F3" s="137" t="s">
        <v>3</v>
      </c>
      <c r="G3" s="138"/>
    </row>
    <row r="4" spans="1:7" x14ac:dyDescent="0.2">
      <c r="A4" s="6" t="s">
        <v>4</v>
      </c>
      <c r="B4" s="7">
        <v>3444</v>
      </c>
      <c r="C4" s="8"/>
      <c r="D4" s="37">
        <v>16568</v>
      </c>
      <c r="E4" s="38"/>
      <c r="F4" s="7">
        <f>B4+D4</f>
        <v>20012</v>
      </c>
      <c r="G4" s="8"/>
    </row>
    <row r="5" spans="1:7" x14ac:dyDescent="0.2">
      <c r="A5" s="6" t="s">
        <v>5</v>
      </c>
      <c r="B5" s="7">
        <v>38063</v>
      </c>
      <c r="C5" s="8"/>
      <c r="D5" s="37">
        <v>211791</v>
      </c>
      <c r="E5" s="38"/>
      <c r="F5" s="7">
        <f>B5+D5</f>
        <v>249854</v>
      </c>
      <c r="G5" s="8"/>
    </row>
    <row r="6" spans="1:7" x14ac:dyDescent="0.2">
      <c r="A6" s="9"/>
      <c r="B6" s="10"/>
      <c r="C6" s="11"/>
      <c r="D6" s="39"/>
      <c r="E6" s="38"/>
      <c r="F6" s="7"/>
      <c r="G6" s="8"/>
    </row>
    <row r="7" spans="1:7" x14ac:dyDescent="0.2">
      <c r="A7" s="12" t="s">
        <v>6</v>
      </c>
      <c r="B7" s="33">
        <v>1115.8499999999999</v>
      </c>
      <c r="C7" s="8"/>
      <c r="D7" s="40">
        <v>7043.6</v>
      </c>
      <c r="E7" s="38"/>
      <c r="F7" s="33">
        <f>B7+D7</f>
        <v>8159.4500000000007</v>
      </c>
      <c r="G7" s="8"/>
    </row>
    <row r="8" spans="1:7" x14ac:dyDescent="0.2">
      <c r="A8" s="3"/>
      <c r="B8" s="10"/>
      <c r="C8" s="11"/>
      <c r="D8" s="39"/>
      <c r="E8" s="38"/>
      <c r="F8" s="7"/>
      <c r="G8" s="8"/>
    </row>
    <row r="9" spans="1:7" s="15" customFormat="1" x14ac:dyDescent="0.2">
      <c r="A9" s="12" t="s">
        <v>7</v>
      </c>
      <c r="B9" s="4"/>
      <c r="C9" s="5"/>
      <c r="D9" s="35"/>
      <c r="E9" s="38"/>
      <c r="F9" s="13"/>
      <c r="G9" s="14"/>
    </row>
    <row r="10" spans="1:7" x14ac:dyDescent="0.2">
      <c r="A10" s="16" t="s">
        <v>8</v>
      </c>
      <c r="B10" s="7">
        <v>1941</v>
      </c>
      <c r="C10" s="8">
        <f>B10/B4</f>
        <v>0.56358885017421601</v>
      </c>
      <c r="D10" s="37">
        <v>9375</v>
      </c>
      <c r="E10" s="38">
        <f>D10/D4</f>
        <v>0.56584983099951713</v>
      </c>
      <c r="F10" s="7">
        <f>B10+D10</f>
        <v>11316</v>
      </c>
      <c r="G10" s="8">
        <f>F10/F4</f>
        <v>0.56546072356586052</v>
      </c>
    </row>
    <row r="11" spans="1:7" x14ac:dyDescent="0.2">
      <c r="A11" s="16" t="s">
        <v>9</v>
      </c>
      <c r="B11" s="7">
        <v>1503</v>
      </c>
      <c r="C11" s="8">
        <f>B11/B4</f>
        <v>0.43641114982578399</v>
      </c>
      <c r="D11" s="37">
        <v>7193</v>
      </c>
      <c r="E11" s="38">
        <f>D11/D4</f>
        <v>0.43415016900048287</v>
      </c>
      <c r="F11" s="7">
        <f>B11+D11</f>
        <v>8696</v>
      </c>
      <c r="G11" s="8">
        <f>F11/F4</f>
        <v>0.43453927643413953</v>
      </c>
    </row>
    <row r="12" spans="1:7" ht="10.5" hidden="1" customHeight="1" x14ac:dyDescent="0.2">
      <c r="A12" s="16" t="s">
        <v>17</v>
      </c>
      <c r="B12" s="7"/>
      <c r="C12" s="8">
        <f>B12/B4</f>
        <v>0</v>
      </c>
      <c r="D12" s="37"/>
      <c r="E12" s="38">
        <f>D12/D4</f>
        <v>0</v>
      </c>
      <c r="F12" s="7">
        <f>B12+D12</f>
        <v>0</v>
      </c>
      <c r="G12" s="8">
        <f>F12/F4</f>
        <v>0</v>
      </c>
    </row>
    <row r="13" spans="1:7" x14ac:dyDescent="0.2">
      <c r="A13" s="3"/>
      <c r="B13" s="17"/>
      <c r="C13" s="32"/>
      <c r="D13" s="41"/>
      <c r="E13" s="42"/>
      <c r="F13" s="17"/>
      <c r="G13" s="14"/>
    </row>
    <row r="14" spans="1:7" s="15" customFormat="1" x14ac:dyDescent="0.2">
      <c r="A14" s="12" t="s">
        <v>10</v>
      </c>
      <c r="B14" s="16"/>
      <c r="C14" s="14"/>
      <c r="D14" s="43"/>
      <c r="E14" s="38"/>
      <c r="F14" s="13"/>
      <c r="G14" s="14"/>
    </row>
    <row r="15" spans="1:7" x14ac:dyDescent="0.2">
      <c r="A15" s="16" t="s">
        <v>51</v>
      </c>
      <c r="B15" s="45">
        <v>2158</v>
      </c>
      <c r="C15" s="8">
        <f>B15/(B23-B22)</f>
        <v>0.67185554171855544</v>
      </c>
      <c r="D15" s="37">
        <v>12347</v>
      </c>
      <c r="E15" s="38">
        <f>D15/(D23-D22)</f>
        <v>0.77953153608182335</v>
      </c>
      <c r="F15" s="7">
        <f>B15+D15</f>
        <v>14505</v>
      </c>
      <c r="G15" s="8">
        <f>F15/(F23-F22)</f>
        <v>0.76137735551939534</v>
      </c>
    </row>
    <row r="16" spans="1:7" x14ac:dyDescent="0.2">
      <c r="A16" s="16" t="s">
        <v>12</v>
      </c>
      <c r="B16" s="45">
        <v>239</v>
      </c>
      <c r="C16" s="8">
        <f>B16/(B23-B22)</f>
        <v>7.4408468244084688E-2</v>
      </c>
      <c r="D16" s="37">
        <v>1443</v>
      </c>
      <c r="E16" s="38">
        <f>D16/(D23-D22)</f>
        <v>9.1104236378559258E-2</v>
      </c>
      <c r="F16" s="7">
        <f t="shared" ref="F16:F22" si="0">B16+D16</f>
        <v>1682</v>
      </c>
      <c r="G16" s="8">
        <f>F16/(F23-F22)</f>
        <v>8.8289328644165666E-2</v>
      </c>
    </row>
    <row r="17" spans="1:13" x14ac:dyDescent="0.2">
      <c r="A17" s="16" t="s">
        <v>13</v>
      </c>
      <c r="B17" s="7">
        <v>260</v>
      </c>
      <c r="C17" s="8">
        <f>B17/(B23-B22)</f>
        <v>8.0946450809464512E-2</v>
      </c>
      <c r="D17" s="37">
        <v>946</v>
      </c>
      <c r="E17" s="38">
        <f>D17/(D23-D22)</f>
        <v>5.9725992802575921E-2</v>
      </c>
      <c r="F17" s="7">
        <f t="shared" si="0"/>
        <v>1206</v>
      </c>
      <c r="G17" s="8">
        <f>F17/(F23-F22)</f>
        <v>6.3303763581964198E-2</v>
      </c>
    </row>
    <row r="18" spans="1:13" x14ac:dyDescent="0.2">
      <c r="A18" s="16" t="s">
        <v>14</v>
      </c>
      <c r="B18" s="7">
        <v>68</v>
      </c>
      <c r="C18" s="8">
        <f>B18/(B23-B22)</f>
        <v>2.1170610211706103E-2</v>
      </c>
      <c r="D18" s="37">
        <v>555</v>
      </c>
      <c r="E18" s="38">
        <f>D18/(D23-D22)</f>
        <v>3.5040090914830485E-2</v>
      </c>
      <c r="F18" s="7">
        <f t="shared" si="0"/>
        <v>623</v>
      </c>
      <c r="G18" s="8">
        <f>F18/(F23-F22)</f>
        <v>3.2701695449057794E-2</v>
      </c>
    </row>
    <row r="19" spans="1:13" x14ac:dyDescent="0.2">
      <c r="A19" s="16" t="s">
        <v>15</v>
      </c>
      <c r="B19" s="7">
        <v>22</v>
      </c>
      <c r="C19" s="8">
        <f>B19/(B23-B22)</f>
        <v>6.8493150684931503E-3</v>
      </c>
      <c r="D19" s="37">
        <v>172</v>
      </c>
      <c r="E19" s="38">
        <f>D19/(D23-D22)</f>
        <v>1.0859271418650167E-2</v>
      </c>
      <c r="F19" s="7">
        <f t="shared" si="0"/>
        <v>194</v>
      </c>
      <c r="G19" s="8">
        <f>F19/(F23-F22)</f>
        <v>1.0183192483334208E-2</v>
      </c>
    </row>
    <row r="20" spans="1:13" x14ac:dyDescent="0.2">
      <c r="A20" s="16" t="s">
        <v>57</v>
      </c>
      <c r="B20" s="7">
        <v>2</v>
      </c>
      <c r="C20" s="8">
        <f>B20/(B23-B22)</f>
        <v>6.2266500622665006E-4</v>
      </c>
      <c r="D20" s="37">
        <v>30</v>
      </c>
      <c r="E20" s="38">
        <f>D20/(D23-D22)</f>
        <v>1.8940589683692152E-3</v>
      </c>
      <c r="F20" s="7">
        <f>B20+D20</f>
        <v>32</v>
      </c>
      <c r="G20" s="8">
        <f>F20/(F23-F22)</f>
        <v>1.6797018529211066E-3</v>
      </c>
    </row>
    <row r="21" spans="1:13" x14ac:dyDescent="0.2">
      <c r="A21" s="16" t="s">
        <v>16</v>
      </c>
      <c r="B21" s="7">
        <v>463</v>
      </c>
      <c r="C21" s="8">
        <f>B21/(B23-B22)</f>
        <v>0.14414694894146948</v>
      </c>
      <c r="D21" s="37">
        <v>346</v>
      </c>
      <c r="E21" s="38">
        <f>D21/(D23-D22)</f>
        <v>2.1844813435191617E-2</v>
      </c>
      <c r="F21" s="7">
        <f t="shared" si="0"/>
        <v>809</v>
      </c>
      <c r="G21" s="8">
        <f>F21/(F23-F22)</f>
        <v>4.2464962469161725E-2</v>
      </c>
    </row>
    <row r="22" spans="1:13" x14ac:dyDescent="0.2">
      <c r="A22" s="16" t="s">
        <v>17</v>
      </c>
      <c r="B22" s="7">
        <v>232</v>
      </c>
      <c r="C22" s="8"/>
      <c r="D22" s="37">
        <v>729</v>
      </c>
      <c r="E22" s="38"/>
      <c r="F22" s="7">
        <f t="shared" si="0"/>
        <v>961</v>
      </c>
      <c r="G22" s="8"/>
    </row>
    <row r="23" spans="1:13" x14ac:dyDescent="0.2">
      <c r="A23" s="16" t="s">
        <v>18</v>
      </c>
      <c r="B23" s="7">
        <f>SUM(B15:B22)</f>
        <v>3444</v>
      </c>
      <c r="C23" s="8"/>
      <c r="D23" s="37">
        <f>SUM(D15:D22)</f>
        <v>16568</v>
      </c>
      <c r="E23" s="38"/>
      <c r="F23" s="7">
        <f>SUM(F15:F22)</f>
        <v>20012</v>
      </c>
      <c r="G23" s="8"/>
    </row>
    <row r="24" spans="1:13" x14ac:dyDescent="0.2">
      <c r="A24" s="3"/>
      <c r="B24" s="4"/>
      <c r="C24" s="5"/>
      <c r="D24" s="35"/>
      <c r="E24" s="36"/>
      <c r="F24" s="13"/>
      <c r="G24" s="14"/>
    </row>
    <row r="25" spans="1:13" x14ac:dyDescent="0.2">
      <c r="A25" s="12" t="s">
        <v>19</v>
      </c>
      <c r="B25" s="7">
        <v>1739</v>
      </c>
      <c r="C25" s="8">
        <f>B25/B4</f>
        <v>0.50493612078977934</v>
      </c>
      <c r="D25" s="37">
        <v>12968</v>
      </c>
      <c r="E25" s="38">
        <f>D25/D4</f>
        <v>0.78271366489618543</v>
      </c>
      <c r="F25" s="7">
        <f>B25+D25</f>
        <v>14707</v>
      </c>
      <c r="G25" s="8">
        <f>F25/F4</f>
        <v>0.73490905456725963</v>
      </c>
    </row>
    <row r="26" spans="1:13" x14ac:dyDescent="0.2">
      <c r="A26" s="12" t="s">
        <v>20</v>
      </c>
      <c r="B26" s="7">
        <v>1705</v>
      </c>
      <c r="C26" s="8">
        <f>B26/B4</f>
        <v>0.49506387921022066</v>
      </c>
      <c r="D26" s="37">
        <v>3600</v>
      </c>
      <c r="E26" s="38">
        <f>D26/D4</f>
        <v>0.21728633510381459</v>
      </c>
      <c r="F26" s="7">
        <f>B26+D26</f>
        <v>5305</v>
      </c>
      <c r="G26" s="8">
        <f>F26/F4</f>
        <v>0.26509094543274037</v>
      </c>
    </row>
    <row r="27" spans="1:13" x14ac:dyDescent="0.2">
      <c r="A27" s="3"/>
      <c r="B27" s="4"/>
      <c r="C27" s="8"/>
      <c r="D27" s="37"/>
      <c r="E27" s="38"/>
      <c r="F27" s="7"/>
      <c r="G27" s="8"/>
    </row>
    <row r="28" spans="1:13" s="15" customFormat="1" x14ac:dyDescent="0.2">
      <c r="A28" s="12" t="s">
        <v>21</v>
      </c>
      <c r="B28" s="13"/>
      <c r="C28" s="8"/>
      <c r="D28" s="37"/>
      <c r="E28" s="38"/>
      <c r="F28" s="13"/>
      <c r="G28" s="8"/>
      <c r="I28"/>
      <c r="J28"/>
      <c r="K28"/>
      <c r="L28"/>
      <c r="M28"/>
    </row>
    <row r="29" spans="1:13" x14ac:dyDescent="0.2">
      <c r="A29" s="16" t="s">
        <v>22</v>
      </c>
      <c r="B29" s="7">
        <v>1302</v>
      </c>
      <c r="C29" s="8">
        <f>B29/B4</f>
        <v>0.37804878048780488</v>
      </c>
      <c r="D29" s="37">
        <v>7136</v>
      </c>
      <c r="E29" s="38">
        <f>D29/D4</f>
        <v>0.43070980202800579</v>
      </c>
      <c r="F29" s="17">
        <f>B29+D29</f>
        <v>8438</v>
      </c>
      <c r="G29" s="8">
        <f>F29/F4</f>
        <v>0.42164701179292424</v>
      </c>
    </row>
    <row r="30" spans="1:13" x14ac:dyDescent="0.2">
      <c r="A30" s="16" t="s">
        <v>23</v>
      </c>
      <c r="B30" s="7">
        <v>643</v>
      </c>
      <c r="C30" s="8">
        <f>B30/B4</f>
        <v>0.18670150987224157</v>
      </c>
      <c r="D30" s="37">
        <v>5559</v>
      </c>
      <c r="E30" s="38">
        <f>D30/D4</f>
        <v>0.33552631578947367</v>
      </c>
      <c r="F30" s="17">
        <f t="shared" ref="F30:F37" si="1">B30+D30</f>
        <v>6202</v>
      </c>
      <c r="G30" s="8">
        <f>F30/F4</f>
        <v>0.30991405156905855</v>
      </c>
    </row>
    <row r="31" spans="1:13" x14ac:dyDescent="0.2">
      <c r="A31" s="16" t="s">
        <v>24</v>
      </c>
      <c r="B31" s="7">
        <v>237</v>
      </c>
      <c r="C31" s="8">
        <f>B31/B4</f>
        <v>6.8815331010452965E-2</v>
      </c>
      <c r="D31" s="37">
        <v>954</v>
      </c>
      <c r="E31" s="38">
        <f>D31/D4</f>
        <v>5.7580878802510865E-2</v>
      </c>
      <c r="F31" s="17">
        <f t="shared" si="1"/>
        <v>1191</v>
      </c>
      <c r="G31" s="8">
        <f>F31/F4</f>
        <v>5.9514291425144916E-2</v>
      </c>
      <c r="I31" s="15"/>
      <c r="J31" s="15"/>
      <c r="K31" s="15"/>
      <c r="L31" s="15"/>
      <c r="M31" s="15"/>
    </row>
    <row r="32" spans="1:13" x14ac:dyDescent="0.2">
      <c r="A32" s="18" t="s">
        <v>25</v>
      </c>
      <c r="B32" s="7">
        <v>180</v>
      </c>
      <c r="C32" s="8">
        <f>B32/B4</f>
        <v>5.2264808362369339E-2</v>
      </c>
      <c r="D32" s="37">
        <v>1229</v>
      </c>
      <c r="E32" s="38">
        <f>D32/D4</f>
        <v>7.4179140511830027E-2</v>
      </c>
      <c r="F32" s="17">
        <f t="shared" si="1"/>
        <v>1409</v>
      </c>
      <c r="G32" s="8">
        <f>F32/F4</f>
        <v>7.0407755346791931E-2</v>
      </c>
    </row>
    <row r="33" spans="1:13" x14ac:dyDescent="0.2">
      <c r="A33" s="16" t="s">
        <v>26</v>
      </c>
      <c r="B33" s="7">
        <v>286</v>
      </c>
      <c r="C33" s="8">
        <f>B33/B4</f>
        <v>8.3042973286875724E-2</v>
      </c>
      <c r="D33" s="37">
        <v>1130</v>
      </c>
      <c r="E33" s="38">
        <f>D33/D4</f>
        <v>6.8203766296475135E-2</v>
      </c>
      <c r="F33" s="17">
        <f t="shared" si="1"/>
        <v>1416</v>
      </c>
      <c r="G33" s="8">
        <f>F33/F4</f>
        <v>7.0757545472716371E-2</v>
      </c>
    </row>
    <row r="34" spans="1:13" x14ac:dyDescent="0.2">
      <c r="A34" s="16" t="s">
        <v>44</v>
      </c>
      <c r="B34" s="7">
        <v>6</v>
      </c>
      <c r="C34" s="8">
        <v>1.8078823671206461E-4</v>
      </c>
      <c r="D34" s="37">
        <v>6</v>
      </c>
      <c r="E34" s="38">
        <f>D34/D4</f>
        <v>3.6214389183969096E-4</v>
      </c>
      <c r="F34" s="17">
        <f t="shared" si="1"/>
        <v>12</v>
      </c>
      <c r="G34" s="8">
        <f>F34/F4</f>
        <v>5.9964021587047766E-4</v>
      </c>
    </row>
    <row r="35" spans="1:13" x14ac:dyDescent="0.2">
      <c r="A35" s="16" t="s">
        <v>40</v>
      </c>
      <c r="B35" s="7">
        <f>SUM(B29:B34)</f>
        <v>2654</v>
      </c>
      <c r="C35" s="8">
        <f>B35/B4</f>
        <v>0.77061556329849012</v>
      </c>
      <c r="D35" s="37">
        <f>SUM(D29:D34)</f>
        <v>16014</v>
      </c>
      <c r="E35" s="38">
        <f>D35/D4</f>
        <v>0.96656204732013518</v>
      </c>
      <c r="F35" s="17">
        <f t="shared" si="1"/>
        <v>18668</v>
      </c>
      <c r="G35" s="8">
        <f>F35/F4</f>
        <v>0.93284029582250649</v>
      </c>
    </row>
    <row r="36" spans="1:13" x14ac:dyDescent="0.2">
      <c r="A36" s="16" t="s">
        <v>27</v>
      </c>
      <c r="B36" s="7">
        <v>327</v>
      </c>
      <c r="C36" s="8">
        <f>B36/B4</f>
        <v>9.4947735191637628E-2</v>
      </c>
      <c r="D36" s="37">
        <v>203</v>
      </c>
      <c r="E36" s="38">
        <f>D36/D4</f>
        <v>1.2252535007242878E-2</v>
      </c>
      <c r="F36" s="17">
        <f t="shared" si="1"/>
        <v>530</v>
      </c>
      <c r="G36" s="8">
        <f>F36/F4</f>
        <v>2.6484109534279432E-2</v>
      </c>
    </row>
    <row r="37" spans="1:13" x14ac:dyDescent="0.2">
      <c r="A37" s="16" t="s">
        <v>28</v>
      </c>
      <c r="B37" s="7">
        <v>463</v>
      </c>
      <c r="C37" s="8">
        <f>B37/B4</f>
        <v>0.13443670150987225</v>
      </c>
      <c r="D37" s="37">
        <v>351</v>
      </c>
      <c r="E37" s="38">
        <f>D37/D4</f>
        <v>2.1185417672621921E-2</v>
      </c>
      <c r="F37" s="17">
        <f t="shared" si="1"/>
        <v>814</v>
      </c>
      <c r="G37" s="8">
        <f>F37/F4</f>
        <v>4.0675594643214075E-2</v>
      </c>
    </row>
    <row r="38" spans="1:13" x14ac:dyDescent="0.2">
      <c r="A38" s="16" t="s">
        <v>29</v>
      </c>
      <c r="B38" s="7">
        <f>SUM(B35:B37)</f>
        <v>3444</v>
      </c>
      <c r="C38" s="8"/>
      <c r="D38" s="37">
        <f>SUM(D35:D37)</f>
        <v>16568</v>
      </c>
      <c r="E38" s="38"/>
      <c r="F38" s="17">
        <f>SUM(F35:F37)</f>
        <v>20012</v>
      </c>
      <c r="G38" s="8"/>
    </row>
    <row r="39" spans="1:13" x14ac:dyDescent="0.2">
      <c r="A39" s="3"/>
      <c r="B39" s="4"/>
      <c r="C39" s="8"/>
      <c r="D39" s="35"/>
      <c r="E39" s="38"/>
      <c r="F39" s="13"/>
      <c r="G39" s="8"/>
    </row>
    <row r="40" spans="1:13" s="15" customFormat="1" x14ac:dyDescent="0.2">
      <c r="A40" s="12" t="s">
        <v>43</v>
      </c>
      <c r="B40" s="13"/>
      <c r="C40" s="8"/>
      <c r="D40" s="37"/>
      <c r="E40" s="38"/>
      <c r="F40" s="13"/>
      <c r="G40" s="8"/>
      <c r="I40"/>
      <c r="J40"/>
      <c r="K40"/>
      <c r="L40"/>
      <c r="M40"/>
    </row>
    <row r="41" spans="1:13" x14ac:dyDescent="0.2">
      <c r="A41" s="16" t="s">
        <v>42</v>
      </c>
      <c r="B41" s="7">
        <v>0</v>
      </c>
      <c r="C41" s="8"/>
      <c r="D41" s="37">
        <v>21</v>
      </c>
      <c r="E41" s="38">
        <f>D41/(D49-D48)</f>
        <v>1.2675036214389185E-3</v>
      </c>
      <c r="F41" s="7">
        <f t="shared" ref="F41:F48" si="2">B41+D41</f>
        <v>21</v>
      </c>
      <c r="G41" s="8">
        <f>F41/(F49-F48)</f>
        <v>1.049370377773336E-3</v>
      </c>
    </row>
    <row r="42" spans="1:13" x14ac:dyDescent="0.2">
      <c r="A42" s="16" t="s">
        <v>30</v>
      </c>
      <c r="B42" s="7">
        <v>180</v>
      </c>
      <c r="C42" s="8">
        <f>B42/(B49-B48)</f>
        <v>5.2264808362369339E-2</v>
      </c>
      <c r="D42" s="37">
        <v>11608</v>
      </c>
      <c r="E42" s="38">
        <f>D42/(D49-D48)</f>
        <v>0.70062771607918883</v>
      </c>
      <c r="F42" s="7">
        <f t="shared" si="2"/>
        <v>11788</v>
      </c>
      <c r="G42" s="8">
        <f>F42/(F49-F48)</f>
        <v>0.58904657205676592</v>
      </c>
    </row>
    <row r="43" spans="1:13" x14ac:dyDescent="0.2">
      <c r="A43" s="16" t="s">
        <v>31</v>
      </c>
      <c r="B43" s="7">
        <v>594</v>
      </c>
      <c r="C43" s="8">
        <f>B43/(B49-B48)</f>
        <v>0.17247386759581881</v>
      </c>
      <c r="D43" s="37">
        <v>2056</v>
      </c>
      <c r="E43" s="38">
        <f>D43/(D49-D48)</f>
        <v>0.12409464027040078</v>
      </c>
      <c r="F43" s="7">
        <f t="shared" si="2"/>
        <v>2650</v>
      </c>
      <c r="G43" s="8">
        <f>F43/(F49-F48)</f>
        <v>0.13242054767139716</v>
      </c>
      <c r="I43" s="15"/>
      <c r="J43" s="15"/>
      <c r="K43" s="15"/>
      <c r="L43" s="15"/>
      <c r="M43" s="15"/>
    </row>
    <row r="44" spans="1:13" x14ac:dyDescent="0.2">
      <c r="A44" s="16" t="s">
        <v>32</v>
      </c>
      <c r="B44" s="7">
        <v>1791</v>
      </c>
      <c r="C44" s="8">
        <f>B44/(B49-B48)</f>
        <v>0.52003484320557491</v>
      </c>
      <c r="D44" s="37">
        <v>2214</v>
      </c>
      <c r="E44" s="38">
        <f>D44/(D49-D48)</f>
        <v>0.13363109608884596</v>
      </c>
      <c r="F44" s="7">
        <f t="shared" si="2"/>
        <v>4005</v>
      </c>
      <c r="G44" s="8">
        <f>F44/(F49-F48)</f>
        <v>0.20012992204677194</v>
      </c>
    </row>
    <row r="45" spans="1:13" x14ac:dyDescent="0.2">
      <c r="A45" s="16" t="s">
        <v>33</v>
      </c>
      <c r="B45" s="7">
        <v>524</v>
      </c>
      <c r="C45" s="8">
        <f>B45/(B49-B48)</f>
        <v>0.15214866434378629</v>
      </c>
      <c r="D45" s="37">
        <v>435</v>
      </c>
      <c r="E45" s="38">
        <f>D45/(D49-D48)</f>
        <v>2.6255432158377594E-2</v>
      </c>
      <c r="F45" s="7">
        <f t="shared" si="2"/>
        <v>959</v>
      </c>
      <c r="G45" s="8">
        <f>F45/(F49-F48)</f>
        <v>4.7921247251649007E-2</v>
      </c>
    </row>
    <row r="46" spans="1:13" x14ac:dyDescent="0.2">
      <c r="A46" s="16" t="s">
        <v>34</v>
      </c>
      <c r="B46" s="7">
        <v>274</v>
      </c>
      <c r="C46" s="8">
        <f>B46/(B49-B48)</f>
        <v>7.9558652729384435E-2</v>
      </c>
      <c r="D46" s="37">
        <v>177</v>
      </c>
      <c r="E46" s="38">
        <f>D46/(D49-D48)</f>
        <v>1.0683244809270884E-2</v>
      </c>
      <c r="F46" s="7">
        <f t="shared" si="2"/>
        <v>451</v>
      </c>
      <c r="G46" s="8">
        <f>F46/(F49-F48)</f>
        <v>2.253647811313212E-2</v>
      </c>
    </row>
    <row r="47" spans="1:13" x14ac:dyDescent="0.2">
      <c r="A47" s="16" t="s">
        <v>35</v>
      </c>
      <c r="B47" s="7">
        <v>81</v>
      </c>
      <c r="C47" s="8">
        <f>B47/(B49-B48)</f>
        <v>2.3519163763066203E-2</v>
      </c>
      <c r="D47" s="37">
        <v>57</v>
      </c>
      <c r="E47" s="38">
        <f>D47/(D49-D48)</f>
        <v>3.4403669724770644E-3</v>
      </c>
      <c r="F47" s="7">
        <f t="shared" si="2"/>
        <v>138</v>
      </c>
      <c r="G47" s="8">
        <f>F47/(F49-F48)</f>
        <v>6.8958624825104934E-3</v>
      </c>
    </row>
    <row r="48" spans="1:13" x14ac:dyDescent="0.2">
      <c r="A48" s="19" t="s">
        <v>36</v>
      </c>
      <c r="B48" s="7"/>
      <c r="C48" s="8"/>
      <c r="D48" s="37"/>
      <c r="E48" s="38"/>
      <c r="F48" s="7">
        <f t="shared" si="2"/>
        <v>0</v>
      </c>
      <c r="G48" s="8"/>
    </row>
    <row r="49" spans="1:13" x14ac:dyDescent="0.2">
      <c r="A49" s="19" t="s">
        <v>29</v>
      </c>
      <c r="B49" s="7">
        <f>SUM(B41:B48)</f>
        <v>3444</v>
      </c>
      <c r="C49" s="8"/>
      <c r="D49" s="37">
        <f>SUM(D41:D48)</f>
        <v>16568</v>
      </c>
      <c r="E49" s="38"/>
      <c r="F49" s="7">
        <f>SUM(F41:F48)</f>
        <v>20012</v>
      </c>
      <c r="G49" s="8"/>
    </row>
    <row r="50" spans="1:13" s="22" customFormat="1" x14ac:dyDescent="0.2">
      <c r="A50" s="20" t="s">
        <v>37</v>
      </c>
      <c r="B50" s="34">
        <v>31</v>
      </c>
      <c r="C50" s="34"/>
      <c r="D50" s="44">
        <v>22</v>
      </c>
      <c r="E50" s="38"/>
      <c r="F50" s="34">
        <v>27</v>
      </c>
      <c r="G50" s="21"/>
      <c r="I50"/>
      <c r="J50"/>
      <c r="K50"/>
      <c r="L50"/>
      <c r="M50"/>
    </row>
    <row r="51" spans="1:13" s="24" customFormat="1" x14ac:dyDescent="0.2">
      <c r="A51" s="23" t="s">
        <v>38</v>
      </c>
      <c r="B51" s="34">
        <v>28</v>
      </c>
      <c r="C51" s="34"/>
      <c r="D51" s="44">
        <v>21</v>
      </c>
      <c r="E51" s="44"/>
      <c r="F51" s="34">
        <v>25</v>
      </c>
      <c r="G51" s="21"/>
      <c r="I51"/>
      <c r="J51"/>
      <c r="K51"/>
      <c r="L51"/>
      <c r="M51"/>
    </row>
    <row r="52" spans="1:13" x14ac:dyDescent="0.2">
      <c r="A52" s="94" t="s">
        <v>53</v>
      </c>
      <c r="B52" s="54"/>
      <c r="C52" s="54"/>
      <c r="D52" s="54"/>
      <c r="E52" s="54"/>
      <c r="F52" s="54"/>
      <c r="G52" s="54"/>
    </row>
    <row r="53" spans="1:13" x14ac:dyDescent="0.2">
      <c r="A53" t="s">
        <v>41</v>
      </c>
      <c r="I53" s="22"/>
      <c r="J53" s="22"/>
      <c r="K53" s="22"/>
      <c r="L53" s="22"/>
      <c r="M53" s="22"/>
    </row>
    <row r="54" spans="1:13" x14ac:dyDescent="0.2">
      <c r="A54" s="116" t="s">
        <v>63</v>
      </c>
      <c r="I54" s="24"/>
      <c r="J54" s="24"/>
      <c r="K54" s="24"/>
      <c r="L54" s="24"/>
      <c r="M54" s="24"/>
    </row>
  </sheetData>
  <mergeCells count="5">
    <mergeCell ref="A1:G1"/>
    <mergeCell ref="A2:G2"/>
    <mergeCell ref="B3:C3"/>
    <mergeCell ref="D3:E3"/>
    <mergeCell ref="F3:G3"/>
  </mergeCells>
  <pageMargins left="0.75" right="0.75" top="0.5" bottom="0.5" header="0.5" footer="0.5"/>
  <pageSetup orientation="portrait" r:id="rId1"/>
  <headerFooter alignWithMargins="0">
    <oddFooter>&amp;LD:\OU DATA BOOK\Student Profile\Student Information.xls</oddFooter>
  </headerFooter>
  <rowBreaks count="1" manualBreakCount="1">
    <brk id="5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54"/>
  <sheetViews>
    <sheetView zoomScale="120" zoomScaleNormal="120" workbookViewId="0">
      <selection activeCell="A2" sqref="A2:G2"/>
    </sheetView>
  </sheetViews>
  <sheetFormatPr defaultColWidth="10.28515625" defaultRowHeight="12.75" x14ac:dyDescent="0.2"/>
  <cols>
    <col min="1" max="1" width="24" customWidth="1"/>
    <col min="2" max="2" width="9.7109375" style="28" customWidth="1"/>
    <col min="3" max="3" width="9.7109375" style="29" customWidth="1"/>
    <col min="4" max="4" width="9.7109375" style="30" customWidth="1"/>
    <col min="5" max="5" width="9.7109375" style="31" customWidth="1"/>
  </cols>
  <sheetData>
    <row r="1" spans="1:7" s="1" customFormat="1" ht="18" x14ac:dyDescent="0.25">
      <c r="A1" s="148" t="s">
        <v>0</v>
      </c>
      <c r="B1" s="149"/>
      <c r="C1" s="149"/>
      <c r="D1" s="149"/>
      <c r="E1" s="149"/>
      <c r="F1" s="149"/>
      <c r="G1" s="150"/>
    </row>
    <row r="2" spans="1:7" s="2" customFormat="1" ht="18" x14ac:dyDescent="0.25">
      <c r="A2" s="143" t="s">
        <v>61</v>
      </c>
      <c r="B2" s="144"/>
      <c r="C2" s="144"/>
      <c r="D2" s="144"/>
      <c r="E2" s="144"/>
      <c r="F2" s="144"/>
      <c r="G2" s="147"/>
    </row>
    <row r="3" spans="1:7" x14ac:dyDescent="0.2">
      <c r="A3" s="3"/>
      <c r="B3" s="137" t="s">
        <v>1</v>
      </c>
      <c r="C3" s="138"/>
      <c r="D3" s="145" t="s">
        <v>2</v>
      </c>
      <c r="E3" s="146"/>
      <c r="F3" s="137" t="s">
        <v>3</v>
      </c>
      <c r="G3" s="138"/>
    </row>
    <row r="4" spans="1:7" x14ac:dyDescent="0.2">
      <c r="A4" s="6" t="s">
        <v>4</v>
      </c>
      <c r="B4" s="7">
        <v>3468</v>
      </c>
      <c r="C4" s="8"/>
      <c r="D4" s="37">
        <v>16793</v>
      </c>
      <c r="E4" s="38"/>
      <c r="F4" s="7">
        <f>B4+D4</f>
        <v>20261</v>
      </c>
      <c r="G4" s="8"/>
    </row>
    <row r="5" spans="1:7" x14ac:dyDescent="0.2">
      <c r="A5" s="6" t="s">
        <v>5</v>
      </c>
      <c r="B5" s="7">
        <v>36894</v>
      </c>
      <c r="C5" s="8"/>
      <c r="D5" s="37">
        <v>212431</v>
      </c>
      <c r="E5" s="38"/>
      <c r="F5" s="7">
        <f>B5+D5</f>
        <v>249325</v>
      </c>
      <c r="G5" s="8"/>
    </row>
    <row r="6" spans="1:7" x14ac:dyDescent="0.2">
      <c r="A6" s="9"/>
      <c r="B6" s="10"/>
      <c r="C6" s="11"/>
      <c r="D6" s="39"/>
      <c r="E6" s="38"/>
      <c r="F6" s="7"/>
      <c r="G6" s="8"/>
    </row>
    <row r="7" spans="1:7" x14ac:dyDescent="0.2">
      <c r="A7" s="12" t="s">
        <v>6</v>
      </c>
      <c r="B7" s="33">
        <v>1090.04</v>
      </c>
      <c r="C7" s="8"/>
      <c r="D7" s="40">
        <v>7063.03</v>
      </c>
      <c r="E7" s="38"/>
      <c r="F7" s="33">
        <f>B7+D7</f>
        <v>8153.07</v>
      </c>
      <c r="G7" s="8"/>
    </row>
    <row r="8" spans="1:7" x14ac:dyDescent="0.2">
      <c r="A8" s="3"/>
      <c r="B8" s="10"/>
      <c r="C8" s="11"/>
      <c r="D8" s="39"/>
      <c r="E8" s="38"/>
      <c r="F8" s="7"/>
      <c r="G8" s="8"/>
    </row>
    <row r="9" spans="1:7" s="15" customFormat="1" x14ac:dyDescent="0.2">
      <c r="A9" s="12" t="s">
        <v>7</v>
      </c>
      <c r="B9" s="4"/>
      <c r="C9" s="5"/>
      <c r="D9" s="35"/>
      <c r="E9" s="38"/>
      <c r="F9" s="13"/>
      <c r="G9" s="14"/>
    </row>
    <row r="10" spans="1:7" x14ac:dyDescent="0.2">
      <c r="A10" s="16" t="s">
        <v>8</v>
      </c>
      <c r="B10" s="7">
        <v>1981</v>
      </c>
      <c r="C10" s="8">
        <f>B10/B4</f>
        <v>0.57122260668973468</v>
      </c>
      <c r="D10" s="37">
        <v>9641</v>
      </c>
      <c r="E10" s="38">
        <f>D10/D4</f>
        <v>0.57410825939379506</v>
      </c>
      <c r="F10" s="7">
        <f>B10+D10</f>
        <v>11622</v>
      </c>
      <c r="G10" s="8">
        <f>F10/F4</f>
        <v>0.57361433295493802</v>
      </c>
    </row>
    <row r="11" spans="1:7" x14ac:dyDescent="0.2">
      <c r="A11" s="16" t="s">
        <v>9</v>
      </c>
      <c r="B11" s="7">
        <v>1487</v>
      </c>
      <c r="C11" s="8">
        <f>B11/B4</f>
        <v>0.42877739331026526</v>
      </c>
      <c r="D11" s="37">
        <v>7152</v>
      </c>
      <c r="E11" s="38">
        <f>D11/D4</f>
        <v>0.42589174060620499</v>
      </c>
      <c r="F11" s="7">
        <f>B11+D11</f>
        <v>8639</v>
      </c>
      <c r="G11" s="8">
        <f>F11/F4</f>
        <v>0.42638566704506192</v>
      </c>
    </row>
    <row r="12" spans="1:7" ht="10.5" hidden="1" customHeight="1" x14ac:dyDescent="0.2">
      <c r="A12" s="16" t="s">
        <v>17</v>
      </c>
      <c r="B12" s="7"/>
      <c r="C12" s="8">
        <f>B12/B4</f>
        <v>0</v>
      </c>
      <c r="D12" s="37"/>
      <c r="E12" s="38">
        <f>D12/D4</f>
        <v>0</v>
      </c>
      <c r="F12" s="7">
        <f>B12+D12</f>
        <v>0</v>
      </c>
      <c r="G12" s="8">
        <f>F12/F4</f>
        <v>0</v>
      </c>
    </row>
    <row r="13" spans="1:7" x14ac:dyDescent="0.2">
      <c r="A13" s="3"/>
      <c r="B13" s="17"/>
      <c r="C13" s="32"/>
      <c r="D13" s="41"/>
      <c r="E13" s="42"/>
      <c r="F13" s="17"/>
      <c r="G13" s="14"/>
    </row>
    <row r="14" spans="1:7" s="15" customFormat="1" x14ac:dyDescent="0.2">
      <c r="A14" s="12" t="s">
        <v>10</v>
      </c>
      <c r="B14" s="16"/>
      <c r="C14" s="14"/>
      <c r="D14" s="43"/>
      <c r="E14" s="38"/>
      <c r="F14" s="13"/>
      <c r="G14" s="14"/>
    </row>
    <row r="15" spans="1:7" x14ac:dyDescent="0.2">
      <c r="A15" s="16" t="s">
        <v>51</v>
      </c>
      <c r="B15" s="45">
        <v>2257</v>
      </c>
      <c r="C15" s="8">
        <f>B15/(B23-B22)</f>
        <v>0.69876160990712077</v>
      </c>
      <c r="D15" s="37">
        <v>12615</v>
      </c>
      <c r="E15" s="38">
        <f>D15/(D23-D22)</f>
        <v>0.78637327016581471</v>
      </c>
      <c r="F15" s="7">
        <f>B15+D15</f>
        <v>14872</v>
      </c>
      <c r="G15" s="8">
        <f>F15/(F23-F22)</f>
        <v>0.77168949771689499</v>
      </c>
    </row>
    <row r="16" spans="1:7" x14ac:dyDescent="0.2">
      <c r="A16" s="16" t="s">
        <v>12</v>
      </c>
      <c r="B16" s="45">
        <v>243</v>
      </c>
      <c r="C16" s="8">
        <f>B16/(B23-B22)</f>
        <v>7.5232198142414858E-2</v>
      </c>
      <c r="D16" s="37">
        <v>1482</v>
      </c>
      <c r="E16" s="38">
        <f>D16/(D23-D22)</f>
        <v>9.2382495948136148E-2</v>
      </c>
      <c r="F16" s="7">
        <f t="shared" ref="F16:F22" si="0">B16+D16</f>
        <v>1725</v>
      </c>
      <c r="G16" s="8">
        <f>F16/(F23-F22)</f>
        <v>8.9508094645080943E-2</v>
      </c>
    </row>
    <row r="17" spans="1:13" x14ac:dyDescent="0.2">
      <c r="A17" s="16" t="s">
        <v>13</v>
      </c>
      <c r="B17" s="7">
        <v>239</v>
      </c>
      <c r="C17" s="8">
        <f>B17/(B23-B22)</f>
        <v>7.3993808049535606E-2</v>
      </c>
      <c r="D17" s="37">
        <v>901</v>
      </c>
      <c r="E17" s="38">
        <f>D17/(D23-D22)</f>
        <v>5.6165066699912732E-2</v>
      </c>
      <c r="F17" s="7">
        <f t="shared" si="0"/>
        <v>1140</v>
      </c>
      <c r="G17" s="8">
        <f>F17/(F23-F22)</f>
        <v>5.9153175591531756E-2</v>
      </c>
    </row>
    <row r="18" spans="1:13" x14ac:dyDescent="0.2">
      <c r="A18" s="16" t="s">
        <v>14</v>
      </c>
      <c r="B18" s="7">
        <v>67</v>
      </c>
      <c r="C18" s="8">
        <f>B18/(B23-B22)</f>
        <v>2.0743034055727555E-2</v>
      </c>
      <c r="D18" s="37">
        <v>516</v>
      </c>
      <c r="E18" s="38">
        <f>D18/(D23-D22)</f>
        <v>3.216556539084902E-2</v>
      </c>
      <c r="F18" s="7">
        <f t="shared" si="0"/>
        <v>583</v>
      </c>
      <c r="G18" s="8">
        <f>F18/(F23-F22)</f>
        <v>3.0251141552511414E-2</v>
      </c>
    </row>
    <row r="19" spans="1:13" x14ac:dyDescent="0.2">
      <c r="A19" s="16" t="s">
        <v>15</v>
      </c>
      <c r="B19" s="7">
        <v>26</v>
      </c>
      <c r="C19" s="8">
        <f>B19/(B23-B22)</f>
        <v>8.0495356037151699E-3</v>
      </c>
      <c r="D19" s="37">
        <v>169</v>
      </c>
      <c r="E19" s="38">
        <f>D19/(D23-D22)</f>
        <v>1.0534846029173419E-2</v>
      </c>
      <c r="F19" s="7">
        <f t="shared" si="0"/>
        <v>195</v>
      </c>
      <c r="G19" s="8">
        <f>F19/(F23-F22)</f>
        <v>1.0118306351183064E-2</v>
      </c>
    </row>
    <row r="20" spans="1:13" x14ac:dyDescent="0.2">
      <c r="A20" s="16" t="s">
        <v>57</v>
      </c>
      <c r="B20" s="7">
        <v>3</v>
      </c>
      <c r="C20" s="8">
        <f>B20/(B23-B22)</f>
        <v>9.2879256965944267E-4</v>
      </c>
      <c r="D20" s="37">
        <v>29</v>
      </c>
      <c r="E20" s="38">
        <f>D20/(D23-D22)</f>
        <v>1.8077546440593442E-3</v>
      </c>
      <c r="F20" s="7">
        <f>B20+D20</f>
        <v>32</v>
      </c>
      <c r="G20" s="8">
        <f>F20/(F23-F22)</f>
        <v>1.6604400166044002E-3</v>
      </c>
    </row>
    <row r="21" spans="1:13" x14ac:dyDescent="0.2">
      <c r="A21" s="16" t="s">
        <v>16</v>
      </c>
      <c r="B21" s="7">
        <v>395</v>
      </c>
      <c r="C21" s="8">
        <f>B21/(B23-B22)</f>
        <v>0.12229102167182662</v>
      </c>
      <c r="D21" s="37">
        <v>330</v>
      </c>
      <c r="E21" s="38">
        <f>D21/(D23-D22)</f>
        <v>2.0571001122054608E-2</v>
      </c>
      <c r="F21" s="7">
        <f t="shared" si="0"/>
        <v>725</v>
      </c>
      <c r="G21" s="8">
        <f>F21/(F23-F22)</f>
        <v>3.7619344126193444E-2</v>
      </c>
    </row>
    <row r="22" spans="1:13" x14ac:dyDescent="0.2">
      <c r="A22" s="16" t="s">
        <v>17</v>
      </c>
      <c r="B22" s="7">
        <v>238</v>
      </c>
      <c r="C22" s="8"/>
      <c r="D22" s="37">
        <v>751</v>
      </c>
      <c r="E22" s="38"/>
      <c r="F22" s="7">
        <f t="shared" si="0"/>
        <v>989</v>
      </c>
      <c r="G22" s="8"/>
    </row>
    <row r="23" spans="1:13" x14ac:dyDescent="0.2">
      <c r="A23" s="16" t="s">
        <v>18</v>
      </c>
      <c r="B23" s="7">
        <f>SUM(B15:B22)</f>
        <v>3468</v>
      </c>
      <c r="C23" s="8"/>
      <c r="D23" s="37">
        <f>SUM(D15:D22)</f>
        <v>16793</v>
      </c>
      <c r="E23" s="38"/>
      <c r="F23" s="7">
        <f>SUM(F15:F22)</f>
        <v>20261</v>
      </c>
      <c r="G23" s="8"/>
    </row>
    <row r="24" spans="1:13" x14ac:dyDescent="0.2">
      <c r="A24" s="3"/>
      <c r="B24" s="4"/>
      <c r="C24" s="5"/>
      <c r="D24" s="35"/>
      <c r="E24" s="36"/>
      <c r="F24" s="13"/>
      <c r="G24" s="14"/>
    </row>
    <row r="25" spans="1:13" x14ac:dyDescent="0.2">
      <c r="A25" s="12" t="s">
        <v>19</v>
      </c>
      <c r="B25" s="7">
        <v>1688</v>
      </c>
      <c r="C25" s="8">
        <f>B25/B4</f>
        <v>0.48673587081891578</v>
      </c>
      <c r="D25" s="37">
        <v>12887</v>
      </c>
      <c r="E25" s="38">
        <f>D25/D4</f>
        <v>0.76740308461859108</v>
      </c>
      <c r="F25" s="7">
        <f>B25+D25</f>
        <v>14575</v>
      </c>
      <c r="G25" s="8">
        <f>F25/F4</f>
        <v>0.7193623217017916</v>
      </c>
    </row>
    <row r="26" spans="1:13" x14ac:dyDescent="0.2">
      <c r="A26" s="12" t="s">
        <v>20</v>
      </c>
      <c r="B26" s="7">
        <v>1780</v>
      </c>
      <c r="C26" s="8">
        <f>B26/B4</f>
        <v>0.51326412918108422</v>
      </c>
      <c r="D26" s="37">
        <v>3906</v>
      </c>
      <c r="E26" s="38">
        <f>D26/D4</f>
        <v>0.23259691538140892</v>
      </c>
      <c r="F26" s="7">
        <f>B26+D26</f>
        <v>5686</v>
      </c>
      <c r="G26" s="8">
        <f>F26/F4</f>
        <v>0.2806376782982084</v>
      </c>
    </row>
    <row r="27" spans="1:13" x14ac:dyDescent="0.2">
      <c r="A27" s="3"/>
      <c r="B27" s="4"/>
      <c r="C27" s="8"/>
      <c r="D27" s="37"/>
      <c r="E27" s="38"/>
      <c r="F27" s="7"/>
      <c r="G27" s="8"/>
    </row>
    <row r="28" spans="1:13" s="15" customFormat="1" x14ac:dyDescent="0.2">
      <c r="A28" s="12" t="s">
        <v>21</v>
      </c>
      <c r="B28" s="13"/>
      <c r="C28" s="8"/>
      <c r="D28" s="37"/>
      <c r="E28" s="38"/>
      <c r="F28" s="13"/>
      <c r="G28" s="8"/>
      <c r="I28"/>
      <c r="J28"/>
      <c r="K28"/>
      <c r="L28"/>
      <c r="M28"/>
    </row>
    <row r="29" spans="1:13" x14ac:dyDescent="0.2">
      <c r="A29" s="16" t="s">
        <v>22</v>
      </c>
      <c r="B29" s="7">
        <v>1385</v>
      </c>
      <c r="C29" s="8">
        <f>B29/B4</f>
        <v>0.39936562860438291</v>
      </c>
      <c r="D29" s="37">
        <v>7351</v>
      </c>
      <c r="E29" s="38">
        <f>D29/D4</f>
        <v>0.43774191627463827</v>
      </c>
      <c r="F29" s="17">
        <f>B29+D29</f>
        <v>8736</v>
      </c>
      <c r="G29" s="8">
        <f>F29/F4</f>
        <v>0.43117318987216818</v>
      </c>
    </row>
    <row r="30" spans="1:13" x14ac:dyDescent="0.2">
      <c r="A30" s="16" t="s">
        <v>23</v>
      </c>
      <c r="B30" s="7">
        <v>687</v>
      </c>
      <c r="C30" s="8">
        <f>B30/B4</f>
        <v>0.1980968858131488</v>
      </c>
      <c r="D30" s="37">
        <v>5661</v>
      </c>
      <c r="E30" s="38">
        <f>D30/D4</f>
        <v>0.33710474602512952</v>
      </c>
      <c r="F30" s="17">
        <f t="shared" ref="F30:F37" si="1">B30+D30</f>
        <v>6348</v>
      </c>
      <c r="G30" s="8">
        <f>F30/F4</f>
        <v>0.31331128769557276</v>
      </c>
    </row>
    <row r="31" spans="1:13" x14ac:dyDescent="0.2">
      <c r="A31" s="16" t="s">
        <v>24</v>
      </c>
      <c r="B31" s="7">
        <v>246</v>
      </c>
      <c r="C31" s="8">
        <f>B31/B4</f>
        <v>7.0934256055363326E-2</v>
      </c>
      <c r="D31" s="37">
        <v>979</v>
      </c>
      <c r="E31" s="38">
        <f>D31/D4</f>
        <v>5.8298100398975761E-2</v>
      </c>
      <c r="F31" s="17">
        <f t="shared" si="1"/>
        <v>1225</v>
      </c>
      <c r="G31" s="8">
        <f>F31/F4</f>
        <v>6.0460984156754355E-2</v>
      </c>
      <c r="I31" s="15"/>
      <c r="J31" s="15"/>
      <c r="K31" s="15"/>
      <c r="L31" s="15"/>
      <c r="M31" s="15"/>
    </row>
    <row r="32" spans="1:13" x14ac:dyDescent="0.2">
      <c r="A32" s="18" t="s">
        <v>25</v>
      </c>
      <c r="B32" s="7">
        <v>185</v>
      </c>
      <c r="C32" s="8">
        <f>B32/B4</f>
        <v>5.3344867358708192E-2</v>
      </c>
      <c r="D32" s="37">
        <v>1194</v>
      </c>
      <c r="E32" s="38">
        <f>D32/D4</f>
        <v>7.1101054010599657E-2</v>
      </c>
      <c r="F32" s="17">
        <f t="shared" si="1"/>
        <v>1379</v>
      </c>
      <c r="G32" s="8">
        <f>F32/F4</f>
        <v>6.8061793593603481E-2</v>
      </c>
    </row>
    <row r="33" spans="1:13" x14ac:dyDescent="0.2">
      <c r="A33" s="16" t="s">
        <v>26</v>
      </c>
      <c r="B33" s="7">
        <v>279</v>
      </c>
      <c r="C33" s="8">
        <f>B33/B4</f>
        <v>8.0449826989619375E-2</v>
      </c>
      <c r="D33" s="37">
        <v>1067</v>
      </c>
      <c r="E33" s="38">
        <f>D33/D4</f>
        <v>6.3538379086524141E-2</v>
      </c>
      <c r="F33" s="17">
        <f t="shared" si="1"/>
        <v>1346</v>
      </c>
      <c r="G33" s="8">
        <f>F33/F4</f>
        <v>6.6433048714278659E-2</v>
      </c>
    </row>
    <row r="34" spans="1:13" x14ac:dyDescent="0.2">
      <c r="A34" s="16" t="s">
        <v>44</v>
      </c>
      <c r="B34" s="7">
        <v>7</v>
      </c>
      <c r="C34" s="8">
        <v>1.8078823671206461E-4</v>
      </c>
      <c r="D34" s="37">
        <v>9</v>
      </c>
      <c r="E34" s="38">
        <f>D34/D4</f>
        <v>5.3593759304472097E-4</v>
      </c>
      <c r="F34" s="17">
        <f t="shared" si="1"/>
        <v>16</v>
      </c>
      <c r="G34" s="8">
        <f>F34/F4</f>
        <v>7.8969448694536301E-4</v>
      </c>
    </row>
    <row r="35" spans="1:13" x14ac:dyDescent="0.2">
      <c r="A35" s="16" t="s">
        <v>40</v>
      </c>
      <c r="B35" s="7">
        <f>SUM(B29:B34)</f>
        <v>2789</v>
      </c>
      <c r="C35" s="8">
        <f>B35/B4</f>
        <v>0.80420991926182239</v>
      </c>
      <c r="D35" s="37">
        <f>SUM(D29:D34)</f>
        <v>16261</v>
      </c>
      <c r="E35" s="38">
        <f>D35/D4</f>
        <v>0.9683201333889121</v>
      </c>
      <c r="F35" s="17">
        <f t="shared" si="1"/>
        <v>19050</v>
      </c>
      <c r="G35" s="8">
        <f>F35/F4</f>
        <v>0.94022999851932287</v>
      </c>
    </row>
    <row r="36" spans="1:13" x14ac:dyDescent="0.2">
      <c r="A36" s="16" t="s">
        <v>27</v>
      </c>
      <c r="B36" s="7">
        <v>283</v>
      </c>
      <c r="C36" s="8">
        <f>B36/B4</f>
        <v>8.1603229527104956E-2</v>
      </c>
      <c r="D36" s="37">
        <v>199</v>
      </c>
      <c r="E36" s="38">
        <f>D36/D4</f>
        <v>1.1850175668433275E-2</v>
      </c>
      <c r="F36" s="17">
        <f t="shared" si="1"/>
        <v>482</v>
      </c>
      <c r="G36" s="8">
        <f>F36/F4</f>
        <v>2.3789546419229059E-2</v>
      </c>
    </row>
    <row r="37" spans="1:13" x14ac:dyDescent="0.2">
      <c r="A37" s="16" t="s">
        <v>28</v>
      </c>
      <c r="B37" s="7">
        <v>396</v>
      </c>
      <c r="C37" s="8">
        <f>B37/B4</f>
        <v>0.11418685121107267</v>
      </c>
      <c r="D37" s="37">
        <v>333</v>
      </c>
      <c r="E37" s="38">
        <f>D37/D4</f>
        <v>1.9829690942654677E-2</v>
      </c>
      <c r="F37" s="17">
        <f t="shared" si="1"/>
        <v>729</v>
      </c>
      <c r="G37" s="8">
        <f>F37/F4</f>
        <v>3.5980455061448105E-2</v>
      </c>
    </row>
    <row r="38" spans="1:13" x14ac:dyDescent="0.2">
      <c r="A38" s="16" t="s">
        <v>29</v>
      </c>
      <c r="B38" s="7">
        <f>SUM(B35:B37)</f>
        <v>3468</v>
      </c>
      <c r="C38" s="8"/>
      <c r="D38" s="37">
        <f>SUM(D35:D37)</f>
        <v>16793</v>
      </c>
      <c r="E38" s="38"/>
      <c r="F38" s="17">
        <f>SUM(F35:F37)</f>
        <v>20261</v>
      </c>
      <c r="G38" s="8"/>
    </row>
    <row r="39" spans="1:13" x14ac:dyDescent="0.2">
      <c r="A39" s="3"/>
      <c r="B39" s="4"/>
      <c r="C39" s="8"/>
      <c r="D39" s="35"/>
      <c r="E39" s="38"/>
      <c r="F39" s="13"/>
      <c r="G39" s="8"/>
    </row>
    <row r="40" spans="1:13" s="15" customFormat="1" x14ac:dyDescent="0.2">
      <c r="A40" s="12" t="s">
        <v>43</v>
      </c>
      <c r="B40" s="13"/>
      <c r="C40" s="8"/>
      <c r="D40" s="37"/>
      <c r="E40" s="38"/>
      <c r="F40" s="13"/>
      <c r="G40" s="8"/>
      <c r="I40"/>
      <c r="J40"/>
      <c r="K40"/>
      <c r="L40"/>
      <c r="M40"/>
    </row>
    <row r="41" spans="1:13" x14ac:dyDescent="0.2">
      <c r="A41" s="16" t="s">
        <v>42</v>
      </c>
      <c r="B41" s="7">
        <v>0</v>
      </c>
      <c r="C41" s="8"/>
      <c r="D41" s="37">
        <v>18</v>
      </c>
      <c r="E41" s="38">
        <f>D41/(D49-D48)</f>
        <v>1.0719390185802763E-3</v>
      </c>
      <c r="F41" s="7">
        <f t="shared" ref="F41:F48" si="2">B41+D41</f>
        <v>18</v>
      </c>
      <c r="G41" s="8">
        <f>F41/(F49-F48)</f>
        <v>8.887572211524219E-4</v>
      </c>
    </row>
    <row r="42" spans="1:13" x14ac:dyDescent="0.2">
      <c r="A42" s="16" t="s">
        <v>30</v>
      </c>
      <c r="B42" s="7">
        <v>175</v>
      </c>
      <c r="C42" s="8">
        <f>B42/(B49-B48)</f>
        <v>5.0563420976596357E-2</v>
      </c>
      <c r="D42" s="37">
        <v>11572</v>
      </c>
      <c r="E42" s="38">
        <f>D42/(D49-D48)</f>
        <v>0.68913768461171987</v>
      </c>
      <c r="F42" s="7">
        <f t="shared" si="2"/>
        <v>11747</v>
      </c>
      <c r="G42" s="8">
        <f>F42/(F49-F48)</f>
        <v>0.58001283760430555</v>
      </c>
    </row>
    <row r="43" spans="1:13" x14ac:dyDescent="0.2">
      <c r="A43" s="16" t="s">
        <v>31</v>
      </c>
      <c r="B43" s="7">
        <v>610</v>
      </c>
      <c r="C43" s="8">
        <f>B43/(B49-B48)</f>
        <v>0.17624963883270731</v>
      </c>
      <c r="D43" s="37">
        <v>2100</v>
      </c>
      <c r="E43" s="38">
        <f>D43/(D49-D48)</f>
        <v>0.1250595521676989</v>
      </c>
      <c r="F43" s="7">
        <f t="shared" si="2"/>
        <v>2710</v>
      </c>
      <c r="G43" s="8">
        <f>F43/(F49-F48)</f>
        <v>0.13380733718461463</v>
      </c>
      <c r="I43" s="15"/>
      <c r="J43" s="15"/>
      <c r="K43" s="15"/>
      <c r="L43" s="15"/>
      <c r="M43" s="15"/>
    </row>
    <row r="44" spans="1:13" x14ac:dyDescent="0.2">
      <c r="A44" s="16" t="s">
        <v>32</v>
      </c>
      <c r="B44" s="7">
        <v>1750</v>
      </c>
      <c r="C44" s="8">
        <f>B44/(B49-B48)</f>
        <v>0.50563420976596363</v>
      </c>
      <c r="D44" s="37">
        <v>2314</v>
      </c>
      <c r="E44" s="38">
        <f>D44/(D49-D48)</f>
        <v>0.13780371605526442</v>
      </c>
      <c r="F44" s="7">
        <f t="shared" si="2"/>
        <v>4064</v>
      </c>
      <c r="G44" s="8">
        <f>F44/(F49-F48)</f>
        <v>0.2006616303757468</v>
      </c>
    </row>
    <row r="45" spans="1:13" x14ac:dyDescent="0.2">
      <c r="A45" s="16" t="s">
        <v>33</v>
      </c>
      <c r="B45" s="7">
        <v>545</v>
      </c>
      <c r="C45" s="8">
        <f>B45/(B49-B48)</f>
        <v>0.15746893961282865</v>
      </c>
      <c r="D45" s="37">
        <v>475</v>
      </c>
      <c r="E45" s="38">
        <f>D45/(D49-D48)</f>
        <v>2.8287279656979514E-2</v>
      </c>
      <c r="F45" s="7">
        <f t="shared" si="2"/>
        <v>1020</v>
      </c>
      <c r="G45" s="8">
        <f>F45/(F49-F48)</f>
        <v>5.0362909198637236E-2</v>
      </c>
    </row>
    <row r="46" spans="1:13" x14ac:dyDescent="0.2">
      <c r="A46" s="16" t="s">
        <v>34</v>
      </c>
      <c r="B46" s="7">
        <v>299</v>
      </c>
      <c r="C46" s="8">
        <f>B46/(B49-B48)</f>
        <v>8.6391216411441776E-2</v>
      </c>
      <c r="D46" s="37">
        <v>240</v>
      </c>
      <c r="E46" s="38">
        <f>D46/(D49-D48)</f>
        <v>1.4292520247737018E-2</v>
      </c>
      <c r="F46" s="7">
        <f t="shared" si="2"/>
        <v>539</v>
      </c>
      <c r="G46" s="8">
        <f>F46/(F49-F48)</f>
        <v>2.6613341233397522E-2</v>
      </c>
    </row>
    <row r="47" spans="1:13" x14ac:dyDescent="0.2">
      <c r="A47" s="16" t="s">
        <v>35</v>
      </c>
      <c r="B47" s="7">
        <v>82</v>
      </c>
      <c r="C47" s="8">
        <f>B47/(B49-B48)</f>
        <v>2.3692574400462293E-2</v>
      </c>
      <c r="D47" s="37">
        <v>73</v>
      </c>
      <c r="E47" s="38">
        <f>D47/(D49-D48)</f>
        <v>4.3473082420200093E-3</v>
      </c>
      <c r="F47" s="7">
        <f t="shared" si="2"/>
        <v>155</v>
      </c>
      <c r="G47" s="8">
        <f>F47/(F49-F48)</f>
        <v>7.6531871821458554E-3</v>
      </c>
    </row>
    <row r="48" spans="1:13" x14ac:dyDescent="0.2">
      <c r="A48" s="19" t="s">
        <v>36</v>
      </c>
      <c r="B48" s="7">
        <v>7</v>
      </c>
      <c r="C48" s="8"/>
      <c r="D48" s="37">
        <v>1</v>
      </c>
      <c r="E48" s="38"/>
      <c r="F48" s="7">
        <f t="shared" si="2"/>
        <v>8</v>
      </c>
      <c r="G48" s="8"/>
    </row>
    <row r="49" spans="1:13" x14ac:dyDescent="0.2">
      <c r="A49" s="19" t="s">
        <v>29</v>
      </c>
      <c r="B49" s="7">
        <f>SUM(B41:B48)</f>
        <v>3468</v>
      </c>
      <c r="C49" s="8"/>
      <c r="D49" s="37">
        <f>SUM(D41:D48)</f>
        <v>16793</v>
      </c>
      <c r="E49" s="38"/>
      <c r="F49" s="7">
        <f>SUM(F41:F48)</f>
        <v>20261</v>
      </c>
      <c r="G49" s="8"/>
    </row>
    <row r="50" spans="1:13" s="22" customFormat="1" x14ac:dyDescent="0.2">
      <c r="A50" s="20" t="s">
        <v>37</v>
      </c>
      <c r="B50" s="34">
        <v>31</v>
      </c>
      <c r="C50" s="34"/>
      <c r="D50" s="44">
        <v>22</v>
      </c>
      <c r="E50" s="38"/>
      <c r="F50" s="34">
        <v>24</v>
      </c>
      <c r="G50" s="21"/>
      <c r="I50"/>
      <c r="J50"/>
      <c r="K50"/>
      <c r="L50"/>
      <c r="M50"/>
    </row>
    <row r="51" spans="1:13" s="24" customFormat="1" x14ac:dyDescent="0.2">
      <c r="A51" s="23" t="s">
        <v>38</v>
      </c>
      <c r="B51" s="34">
        <v>28</v>
      </c>
      <c r="C51" s="34"/>
      <c r="D51" s="44">
        <v>21</v>
      </c>
      <c r="E51" s="44"/>
      <c r="F51" s="34">
        <v>22</v>
      </c>
      <c r="G51" s="21"/>
      <c r="I51"/>
      <c r="J51"/>
      <c r="K51"/>
      <c r="L51"/>
      <c r="M51"/>
    </row>
    <row r="52" spans="1:13" x14ac:dyDescent="0.2">
      <c r="A52" s="94" t="s">
        <v>53</v>
      </c>
      <c r="B52" s="54"/>
      <c r="C52" s="54"/>
      <c r="D52" s="54"/>
      <c r="E52" s="54"/>
      <c r="F52" s="54"/>
      <c r="G52" s="54"/>
    </row>
    <row r="53" spans="1:13" x14ac:dyDescent="0.2">
      <c r="A53" t="s">
        <v>41</v>
      </c>
      <c r="I53" s="22"/>
      <c r="J53" s="22"/>
      <c r="K53" s="22"/>
      <c r="L53" s="22"/>
      <c r="M53" s="22"/>
    </row>
    <row r="54" spans="1:13" x14ac:dyDescent="0.2">
      <c r="A54" s="116" t="s">
        <v>63</v>
      </c>
      <c r="I54" s="24"/>
      <c r="J54" s="24"/>
      <c r="K54" s="24"/>
      <c r="L54" s="24"/>
      <c r="M54" s="24"/>
    </row>
  </sheetData>
  <mergeCells count="5">
    <mergeCell ref="A1:G1"/>
    <mergeCell ref="A2:G2"/>
    <mergeCell ref="B3:C3"/>
    <mergeCell ref="D3:E3"/>
    <mergeCell ref="F3:G3"/>
  </mergeCells>
  <pageMargins left="0.75" right="0.75" top="0.5" bottom="0.5" header="0.5" footer="0.5"/>
  <pageSetup orientation="portrait" r:id="rId1"/>
  <headerFooter alignWithMargins="0">
    <oddFooter>&amp;LD:\OU DATA BOOK\Student Profile\Student Information.xls</oddFooter>
  </headerFooter>
  <rowBreaks count="1" manualBreakCount="1">
    <brk id="5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M54"/>
  <sheetViews>
    <sheetView zoomScale="120" zoomScaleNormal="120" workbookViewId="0">
      <selection activeCell="D3" sqref="D3:E51"/>
    </sheetView>
  </sheetViews>
  <sheetFormatPr defaultColWidth="10.28515625" defaultRowHeight="12.75" x14ac:dyDescent="0.2"/>
  <cols>
    <col min="1" max="1" width="24" customWidth="1"/>
    <col min="2" max="2" width="9.7109375" style="28" customWidth="1"/>
    <col min="3" max="3" width="9.7109375" style="29" customWidth="1"/>
    <col min="4" max="4" width="9.7109375" style="30" customWidth="1"/>
    <col min="5" max="5" width="9.7109375" style="31" customWidth="1"/>
  </cols>
  <sheetData>
    <row r="1" spans="1:7" s="1" customFormat="1" ht="18" x14ac:dyDescent="0.25">
      <c r="A1" s="148" t="s">
        <v>0</v>
      </c>
      <c r="B1" s="149"/>
      <c r="C1" s="149"/>
      <c r="D1" s="149"/>
      <c r="E1" s="149"/>
      <c r="F1" s="149"/>
      <c r="G1" s="150"/>
    </row>
    <row r="2" spans="1:7" s="2" customFormat="1" ht="18" x14ac:dyDescent="0.25">
      <c r="A2" s="143" t="s">
        <v>60</v>
      </c>
      <c r="B2" s="144"/>
      <c r="C2" s="144"/>
      <c r="D2" s="144"/>
      <c r="E2" s="144"/>
      <c r="F2" s="144"/>
      <c r="G2" s="147"/>
    </row>
    <row r="3" spans="1:7" x14ac:dyDescent="0.2">
      <c r="A3" s="3"/>
      <c r="B3" s="137" t="s">
        <v>1</v>
      </c>
      <c r="C3" s="138"/>
      <c r="D3" s="145" t="s">
        <v>2</v>
      </c>
      <c r="E3" s="146"/>
      <c r="F3" s="137" t="s">
        <v>3</v>
      </c>
      <c r="G3" s="138"/>
    </row>
    <row r="4" spans="1:7" x14ac:dyDescent="0.2">
      <c r="A4" s="6" t="s">
        <v>4</v>
      </c>
      <c r="B4" s="7">
        <v>3495</v>
      </c>
      <c r="C4" s="8"/>
      <c r="D4" s="37">
        <v>16509</v>
      </c>
      <c r="E4" s="38"/>
      <c r="F4" s="7">
        <f>B4+D4</f>
        <v>20004</v>
      </c>
      <c r="G4" s="8"/>
    </row>
    <row r="5" spans="1:7" x14ac:dyDescent="0.2">
      <c r="A5" s="6" t="s">
        <v>5</v>
      </c>
      <c r="B5" s="7">
        <v>34257</v>
      </c>
      <c r="C5" s="8"/>
      <c r="D5" s="37">
        <v>206109</v>
      </c>
      <c r="E5" s="38"/>
      <c r="F5" s="7">
        <f>B5+D5</f>
        <v>240366</v>
      </c>
      <c r="G5" s="8"/>
    </row>
    <row r="6" spans="1:7" x14ac:dyDescent="0.2">
      <c r="A6" s="9"/>
      <c r="B6" s="10"/>
      <c r="C6" s="11"/>
      <c r="D6" s="39"/>
      <c r="E6" s="38"/>
      <c r="F6" s="7"/>
      <c r="G6" s="8"/>
    </row>
    <row r="7" spans="1:7" x14ac:dyDescent="0.2">
      <c r="A7" s="12" t="s">
        <v>6</v>
      </c>
      <c r="B7" s="33">
        <f>1073.29</f>
        <v>1073.29</v>
      </c>
      <c r="C7" s="8"/>
      <c r="D7" s="40">
        <v>6846.6</v>
      </c>
      <c r="E7" s="38"/>
      <c r="F7" s="33">
        <f>B7+D7</f>
        <v>7919.89</v>
      </c>
      <c r="G7" s="8"/>
    </row>
    <row r="8" spans="1:7" x14ac:dyDescent="0.2">
      <c r="A8" s="3"/>
      <c r="B8" s="10"/>
      <c r="C8" s="11"/>
      <c r="D8" s="39"/>
      <c r="E8" s="38"/>
      <c r="F8" s="7"/>
      <c r="G8" s="8"/>
    </row>
    <row r="9" spans="1:7" s="15" customFormat="1" x14ac:dyDescent="0.2">
      <c r="A9" s="12" t="s">
        <v>7</v>
      </c>
      <c r="B9" s="4"/>
      <c r="C9" s="5"/>
      <c r="D9" s="35"/>
      <c r="E9" s="38"/>
      <c r="F9" s="13"/>
      <c r="G9" s="14"/>
    </row>
    <row r="10" spans="1:7" x14ac:dyDescent="0.2">
      <c r="A10" s="16" t="s">
        <v>8</v>
      </c>
      <c r="B10" s="7">
        <v>2047</v>
      </c>
      <c r="C10" s="8">
        <f>B10/B4</f>
        <v>0.58569384835479255</v>
      </c>
      <c r="D10" s="37">
        <v>9609</v>
      </c>
      <c r="E10" s="38">
        <f>D10/D4</f>
        <v>0.58204615664183168</v>
      </c>
      <c r="F10" s="7">
        <f>B10+D10</f>
        <v>11656</v>
      </c>
      <c r="G10" s="8">
        <f>F10/F4</f>
        <v>0.58268346330733856</v>
      </c>
    </row>
    <row r="11" spans="1:7" x14ac:dyDescent="0.2">
      <c r="A11" s="16" t="s">
        <v>9</v>
      </c>
      <c r="B11" s="7">
        <v>1448</v>
      </c>
      <c r="C11" s="8">
        <f>B11/B4</f>
        <v>0.41430615164520745</v>
      </c>
      <c r="D11" s="37">
        <v>6900</v>
      </c>
      <c r="E11" s="38">
        <f>D11/D4</f>
        <v>0.41795384335816826</v>
      </c>
      <c r="F11" s="7">
        <f>B11+D11</f>
        <v>8348</v>
      </c>
      <c r="G11" s="8">
        <f>F11/F4</f>
        <v>0.41731653669266144</v>
      </c>
    </row>
    <row r="12" spans="1:7" ht="13.5" hidden="1" customHeight="1" x14ac:dyDescent="0.2">
      <c r="A12" s="16" t="s">
        <v>17</v>
      </c>
      <c r="B12" s="7"/>
      <c r="C12" s="8">
        <f>B12/B4</f>
        <v>0</v>
      </c>
      <c r="D12" s="37"/>
      <c r="E12" s="38">
        <f>D12/D4</f>
        <v>0</v>
      </c>
      <c r="F12" s="7">
        <f>B12+D12</f>
        <v>0</v>
      </c>
      <c r="G12" s="8">
        <f>F12/F4</f>
        <v>0</v>
      </c>
    </row>
    <row r="13" spans="1:7" x14ac:dyDescent="0.2">
      <c r="A13" s="3"/>
      <c r="B13" s="17"/>
      <c r="C13" s="32"/>
      <c r="D13" s="41"/>
      <c r="E13" s="42"/>
      <c r="F13" s="17"/>
      <c r="G13" s="14"/>
    </row>
    <row r="14" spans="1:7" s="15" customFormat="1" x14ac:dyDescent="0.2">
      <c r="A14" s="12" t="s">
        <v>10</v>
      </c>
      <c r="B14" s="16"/>
      <c r="C14" s="14"/>
      <c r="D14" s="43"/>
      <c r="E14" s="38"/>
      <c r="F14" s="13"/>
      <c r="G14" s="14"/>
    </row>
    <row r="15" spans="1:7" x14ac:dyDescent="0.2">
      <c r="A15" s="16" t="s">
        <v>51</v>
      </c>
      <c r="B15" s="45">
        <v>2392</v>
      </c>
      <c r="C15" s="8">
        <f>B15/(B23-B22)</f>
        <v>0.73306772908366535</v>
      </c>
      <c r="D15" s="37">
        <v>12468</v>
      </c>
      <c r="E15" s="38">
        <f>D15/(D23-D22)</f>
        <v>0.79187043505874877</v>
      </c>
      <c r="F15" s="7">
        <f>B15+D15</f>
        <v>14860</v>
      </c>
      <c r="G15" s="8">
        <f>F15/(F23-F22)</f>
        <v>0.78177609427609429</v>
      </c>
    </row>
    <row r="16" spans="1:7" x14ac:dyDescent="0.2">
      <c r="A16" s="16" t="s">
        <v>12</v>
      </c>
      <c r="B16" s="45">
        <v>235</v>
      </c>
      <c r="C16" s="8">
        <f>B16/(B23-B22)</f>
        <v>7.2019613852283171E-2</v>
      </c>
      <c r="D16" s="37">
        <v>1496</v>
      </c>
      <c r="E16" s="38">
        <f>D16/(D23-D22)</f>
        <v>9.5014290250873296E-2</v>
      </c>
      <c r="F16" s="7">
        <f t="shared" ref="F16:F22" si="0">B16+D16</f>
        <v>1731</v>
      </c>
      <c r="G16" s="8">
        <f>F16/(F23-F22)</f>
        <v>9.1066919191919185E-2</v>
      </c>
    </row>
    <row r="17" spans="1:13" x14ac:dyDescent="0.2">
      <c r="A17" s="16" t="s">
        <v>13</v>
      </c>
      <c r="B17" s="7">
        <v>219</v>
      </c>
      <c r="C17" s="8">
        <f>B17/(B23-B22)</f>
        <v>6.7116150781489428E-2</v>
      </c>
      <c r="D17" s="37">
        <v>856</v>
      </c>
      <c r="E17" s="38">
        <f>D17/(D23-D22)</f>
        <v>5.436646554461734E-2</v>
      </c>
      <c r="F17" s="7">
        <f t="shared" si="0"/>
        <v>1075</v>
      </c>
      <c r="G17" s="8">
        <f>F17/(F23-F22)</f>
        <v>5.6555134680134678E-2</v>
      </c>
    </row>
    <row r="18" spans="1:13" x14ac:dyDescent="0.2">
      <c r="A18" s="16" t="s">
        <v>14</v>
      </c>
      <c r="B18" s="7">
        <v>64</v>
      </c>
      <c r="C18" s="8">
        <f>B18/(B23-B22)</f>
        <v>1.9613852283174991E-2</v>
      </c>
      <c r="D18" s="37">
        <v>482</v>
      </c>
      <c r="E18" s="38">
        <f>D18/(D23-D22)</f>
        <v>3.0612892981899016E-2</v>
      </c>
      <c r="F18" s="7">
        <f t="shared" si="0"/>
        <v>546</v>
      </c>
      <c r="G18" s="8">
        <f>F18/(F23-F22)</f>
        <v>2.8724747474747476E-2</v>
      </c>
    </row>
    <row r="19" spans="1:13" x14ac:dyDescent="0.2">
      <c r="A19" s="16" t="s">
        <v>15</v>
      </c>
      <c r="B19" s="7">
        <v>21</v>
      </c>
      <c r="C19" s="8">
        <f>B19/(B23-B22)</f>
        <v>6.4357952804167942E-3</v>
      </c>
      <c r="D19" s="37">
        <v>181</v>
      </c>
      <c r="E19" s="38">
        <f>D19/(D23-D22)</f>
        <v>1.1495712924738012E-2</v>
      </c>
      <c r="F19" s="7">
        <f t="shared" si="0"/>
        <v>202</v>
      </c>
      <c r="G19" s="8">
        <f>F19/(F23-F22)</f>
        <v>1.0627104377104377E-2</v>
      </c>
    </row>
    <row r="20" spans="1:13" x14ac:dyDescent="0.2">
      <c r="A20" s="16" t="s">
        <v>57</v>
      </c>
      <c r="B20" s="7">
        <v>2</v>
      </c>
      <c r="C20" s="8">
        <f>B20/(B23-B22)</f>
        <v>6.1293288384921848E-4</v>
      </c>
      <c r="D20" s="37">
        <v>29</v>
      </c>
      <c r="E20" s="38">
        <f>D20/(D23-D22)</f>
        <v>1.841854557002223E-3</v>
      </c>
      <c r="F20" s="7">
        <f>B20+D20</f>
        <v>31</v>
      </c>
      <c r="G20" s="8">
        <f>F20/(F23-F22)</f>
        <v>1.6308922558922558E-3</v>
      </c>
    </row>
    <row r="21" spans="1:13" x14ac:dyDescent="0.2">
      <c r="A21" s="16" t="s">
        <v>16</v>
      </c>
      <c r="B21" s="7">
        <v>330</v>
      </c>
      <c r="C21" s="8">
        <f>B21/(B23-B22)</f>
        <v>0.10113392583512106</v>
      </c>
      <c r="D21" s="37">
        <v>233</v>
      </c>
      <c r="E21" s="38">
        <f>D21/(D23-D22)</f>
        <v>1.4798348682121308E-2</v>
      </c>
      <c r="F21" s="7">
        <f t="shared" si="0"/>
        <v>563</v>
      </c>
      <c r="G21" s="8">
        <f>F21/(F23-F22)</f>
        <v>2.9619107744107743E-2</v>
      </c>
    </row>
    <row r="22" spans="1:13" x14ac:dyDescent="0.2">
      <c r="A22" s="16" t="s">
        <v>17</v>
      </c>
      <c r="B22" s="7">
        <v>232</v>
      </c>
      <c r="C22" s="8"/>
      <c r="D22" s="37">
        <v>764</v>
      </c>
      <c r="E22" s="38"/>
      <c r="F22" s="7">
        <f t="shared" si="0"/>
        <v>996</v>
      </c>
      <c r="G22" s="8"/>
    </row>
    <row r="23" spans="1:13" x14ac:dyDescent="0.2">
      <c r="A23" s="16" t="s">
        <v>18</v>
      </c>
      <c r="B23" s="7">
        <f>SUM(B15:B22)</f>
        <v>3495</v>
      </c>
      <c r="C23" s="8"/>
      <c r="D23" s="37">
        <f>SUM(D15:D22)</f>
        <v>16509</v>
      </c>
      <c r="E23" s="38"/>
      <c r="F23" s="7">
        <f>SUM(F15:F22)</f>
        <v>20004</v>
      </c>
      <c r="G23" s="8"/>
    </row>
    <row r="24" spans="1:13" x14ac:dyDescent="0.2">
      <c r="A24" s="3"/>
      <c r="B24" s="4"/>
      <c r="C24" s="5"/>
      <c r="D24" s="35"/>
      <c r="E24" s="36"/>
      <c r="F24" s="13"/>
      <c r="G24" s="14"/>
    </row>
    <row r="25" spans="1:13" x14ac:dyDescent="0.2">
      <c r="A25" s="12" t="s">
        <v>19</v>
      </c>
      <c r="B25" s="7">
        <v>1629</v>
      </c>
      <c r="C25" s="8">
        <f>B25/B4</f>
        <v>0.46609442060085837</v>
      </c>
      <c r="D25" s="37">
        <v>12454</v>
      </c>
      <c r="E25" s="38">
        <f>D25/D4</f>
        <v>0.75437640075110546</v>
      </c>
      <c r="F25" s="7">
        <f>B25+D25</f>
        <v>14083</v>
      </c>
      <c r="G25" s="8">
        <f>F25/F4</f>
        <v>0.70400919816036789</v>
      </c>
    </row>
    <row r="26" spans="1:13" x14ac:dyDescent="0.2">
      <c r="A26" s="12" t="s">
        <v>20</v>
      </c>
      <c r="B26" s="7">
        <v>1866</v>
      </c>
      <c r="C26" s="8">
        <f>B26/B4</f>
        <v>0.53390557939914163</v>
      </c>
      <c r="D26" s="37">
        <v>4055</v>
      </c>
      <c r="E26" s="38">
        <f>D26/D4</f>
        <v>0.24562359924889454</v>
      </c>
      <c r="F26" s="7">
        <f>B26+D26</f>
        <v>5921</v>
      </c>
      <c r="G26" s="8">
        <f>F26/F4</f>
        <v>0.29599080183963206</v>
      </c>
    </row>
    <row r="27" spans="1:13" x14ac:dyDescent="0.2">
      <c r="A27" s="3"/>
      <c r="B27" s="4"/>
      <c r="C27" s="8"/>
      <c r="D27" s="37"/>
      <c r="E27" s="38"/>
      <c r="F27" s="7"/>
      <c r="G27" s="8"/>
    </row>
    <row r="28" spans="1:13" s="15" customFormat="1" x14ac:dyDescent="0.2">
      <c r="A28" s="12" t="s">
        <v>21</v>
      </c>
      <c r="B28" s="13"/>
      <c r="C28" s="8"/>
      <c r="D28" s="37"/>
      <c r="E28" s="38"/>
      <c r="F28" s="13"/>
      <c r="G28" s="8"/>
      <c r="I28"/>
      <c r="J28"/>
      <c r="K28"/>
      <c r="L28"/>
      <c r="M28"/>
    </row>
    <row r="29" spans="1:13" x14ac:dyDescent="0.2">
      <c r="A29" s="16" t="s">
        <v>22</v>
      </c>
      <c r="B29" s="7">
        <v>1497</v>
      </c>
      <c r="C29" s="8">
        <f>B29/B4</f>
        <v>0.42832618025751074</v>
      </c>
      <c r="D29" s="37">
        <v>7466</v>
      </c>
      <c r="E29" s="38">
        <f>D29/D4</f>
        <v>0.45223817311769338</v>
      </c>
      <c r="F29" s="17">
        <f>B29+D29</f>
        <v>8963</v>
      </c>
      <c r="G29" s="8">
        <f>F29/F4</f>
        <v>0.44806038792241554</v>
      </c>
    </row>
    <row r="30" spans="1:13" x14ac:dyDescent="0.2">
      <c r="A30" s="16" t="s">
        <v>23</v>
      </c>
      <c r="B30" s="7">
        <v>694</v>
      </c>
      <c r="C30" s="8">
        <f>B30/B4</f>
        <v>0.19856938483547926</v>
      </c>
      <c r="D30" s="37">
        <v>5503</v>
      </c>
      <c r="E30" s="38">
        <f>D30/D4</f>
        <v>0.33333333333333331</v>
      </c>
      <c r="F30" s="17">
        <f t="shared" ref="F30:F37" si="1">B30+D30</f>
        <v>6197</v>
      </c>
      <c r="G30" s="8">
        <f>F30/F4</f>
        <v>0.30978804239152169</v>
      </c>
    </row>
    <row r="31" spans="1:13" x14ac:dyDescent="0.2">
      <c r="A31" s="16" t="s">
        <v>24</v>
      </c>
      <c r="B31" s="7">
        <v>255</v>
      </c>
      <c r="C31" s="8">
        <f>B31/B4</f>
        <v>7.2961373390557943E-2</v>
      </c>
      <c r="D31" s="37">
        <v>977</v>
      </c>
      <c r="E31" s="38">
        <f>D31/D4</f>
        <v>5.9179841298685566E-2</v>
      </c>
      <c r="F31" s="17">
        <f t="shared" si="1"/>
        <v>1232</v>
      </c>
      <c r="G31" s="8">
        <f>F31/F4</f>
        <v>6.15876824635073E-2</v>
      </c>
      <c r="I31" s="15"/>
      <c r="J31" s="15"/>
      <c r="K31" s="15"/>
      <c r="L31" s="15"/>
      <c r="M31" s="15"/>
    </row>
    <row r="32" spans="1:13" x14ac:dyDescent="0.2">
      <c r="A32" s="18" t="s">
        <v>25</v>
      </c>
      <c r="B32" s="7">
        <v>175</v>
      </c>
      <c r="C32" s="8">
        <f>B32/B4</f>
        <v>5.007153075822604E-2</v>
      </c>
      <c r="D32" s="37">
        <v>1103</v>
      </c>
      <c r="E32" s="38">
        <f>D32/D4</f>
        <v>6.6812041916530382E-2</v>
      </c>
      <c r="F32" s="17">
        <f t="shared" si="1"/>
        <v>1278</v>
      </c>
      <c r="G32" s="8">
        <f>F32/F4</f>
        <v>6.3887222555488898E-2</v>
      </c>
    </row>
    <row r="33" spans="1:13" x14ac:dyDescent="0.2">
      <c r="A33" s="16" t="s">
        <v>26</v>
      </c>
      <c r="B33" s="7">
        <v>320</v>
      </c>
      <c r="C33" s="8">
        <f>B33/B4</f>
        <v>9.1559370529327611E-2</v>
      </c>
      <c r="D33" s="37">
        <v>1016</v>
      </c>
      <c r="E33" s="38">
        <f>D33/D4</f>
        <v>6.1542189108970864E-2</v>
      </c>
      <c r="F33" s="17">
        <f t="shared" si="1"/>
        <v>1336</v>
      </c>
      <c r="G33" s="8">
        <f>F33/F4</f>
        <v>6.678664267146571E-2</v>
      </c>
    </row>
    <row r="34" spans="1:13" x14ac:dyDescent="0.2">
      <c r="A34" s="16" t="s">
        <v>44</v>
      </c>
      <c r="B34" s="7">
        <v>3</v>
      </c>
      <c r="C34" s="8">
        <v>1.8078823671206461E-4</v>
      </c>
      <c r="D34" s="37">
        <v>5</v>
      </c>
      <c r="E34" s="38">
        <f>D34/D4</f>
        <v>3.0286510388273063E-4</v>
      </c>
      <c r="F34" s="17">
        <f t="shared" si="1"/>
        <v>8</v>
      </c>
      <c r="G34" s="8">
        <f>F34/F4</f>
        <v>3.9992001599680062E-4</v>
      </c>
    </row>
    <row r="35" spans="1:13" x14ac:dyDescent="0.2">
      <c r="A35" s="16" t="s">
        <v>40</v>
      </c>
      <c r="B35" s="7">
        <f>SUM(B29:B34)</f>
        <v>2944</v>
      </c>
      <c r="C35" s="8">
        <f>B35/B4</f>
        <v>0.84234620886981404</v>
      </c>
      <c r="D35" s="37">
        <f>SUM(D29:D34)</f>
        <v>16070</v>
      </c>
      <c r="E35" s="38">
        <f>D35/D4</f>
        <v>0.9734084438790962</v>
      </c>
      <c r="F35" s="17">
        <f t="shared" si="1"/>
        <v>19014</v>
      </c>
      <c r="G35" s="8">
        <f>F35/F4</f>
        <v>0.95050989802039587</v>
      </c>
    </row>
    <row r="36" spans="1:13" x14ac:dyDescent="0.2">
      <c r="A36" s="16" t="s">
        <v>27</v>
      </c>
      <c r="B36" s="7">
        <v>218</v>
      </c>
      <c r="C36" s="8">
        <f>B36/B4</f>
        <v>6.2374821173104437E-2</v>
      </c>
      <c r="D36" s="37">
        <v>195</v>
      </c>
      <c r="E36" s="38">
        <f>D36/D4</f>
        <v>1.1811739051426495E-2</v>
      </c>
      <c r="F36" s="17">
        <f t="shared" si="1"/>
        <v>413</v>
      </c>
      <c r="G36" s="8">
        <f>F36/F4</f>
        <v>2.0645870825834835E-2</v>
      </c>
    </row>
    <row r="37" spans="1:13" x14ac:dyDescent="0.2">
      <c r="A37" s="16" t="s">
        <v>28</v>
      </c>
      <c r="B37" s="7">
        <v>333</v>
      </c>
      <c r="C37" s="8">
        <f>B37/B4</f>
        <v>9.5278969957081544E-2</v>
      </c>
      <c r="D37" s="37">
        <v>244</v>
      </c>
      <c r="E37" s="38">
        <f>D37/D4</f>
        <v>1.4779817069477254E-2</v>
      </c>
      <c r="F37" s="17">
        <f t="shared" si="1"/>
        <v>577</v>
      </c>
      <c r="G37" s="8">
        <f>F37/F4</f>
        <v>2.8844231153769245E-2</v>
      </c>
    </row>
    <row r="38" spans="1:13" x14ac:dyDescent="0.2">
      <c r="A38" s="16" t="s">
        <v>29</v>
      </c>
      <c r="B38" s="7">
        <f>SUM(B35:B37)</f>
        <v>3495</v>
      </c>
      <c r="C38" s="8"/>
      <c r="D38" s="37">
        <f>SUM(D35:D37)</f>
        <v>16509</v>
      </c>
      <c r="E38" s="38"/>
      <c r="F38" s="17">
        <f>SUM(F35:F37)</f>
        <v>20004</v>
      </c>
      <c r="G38" s="8"/>
    </row>
    <row r="39" spans="1:13" x14ac:dyDescent="0.2">
      <c r="A39" s="3"/>
      <c r="B39" s="4"/>
      <c r="C39" s="8"/>
      <c r="D39" s="35"/>
      <c r="E39" s="38"/>
      <c r="F39" s="13"/>
      <c r="G39" s="8"/>
    </row>
    <row r="40" spans="1:13" s="15" customFormat="1" x14ac:dyDescent="0.2">
      <c r="A40" s="12" t="s">
        <v>43</v>
      </c>
      <c r="B40" s="13"/>
      <c r="C40" s="8"/>
      <c r="D40" s="37"/>
      <c r="E40" s="38"/>
      <c r="F40" s="13"/>
      <c r="G40" s="8"/>
      <c r="I40"/>
      <c r="J40"/>
      <c r="K40"/>
      <c r="L40"/>
      <c r="M40"/>
    </row>
    <row r="41" spans="1:13" x14ac:dyDescent="0.2">
      <c r="A41" s="16" t="s">
        <v>42</v>
      </c>
      <c r="B41" s="7"/>
      <c r="C41" s="8"/>
      <c r="D41" s="37">
        <v>26</v>
      </c>
      <c r="E41" s="38">
        <f>D41/(D49-D48)</f>
        <v>1.5750893560307747E-3</v>
      </c>
      <c r="F41" s="7">
        <f t="shared" ref="F41:F48" si="2">B41+D41</f>
        <v>26</v>
      </c>
      <c r="G41" s="8">
        <f>F41/(F49-F48)</f>
        <v>1.3005852633685157E-3</v>
      </c>
    </row>
    <row r="42" spans="1:13" x14ac:dyDescent="0.2">
      <c r="A42" s="16" t="s">
        <v>30</v>
      </c>
      <c r="B42" s="7">
        <v>183</v>
      </c>
      <c r="C42" s="8">
        <f>B42/(B49-B48)</f>
        <v>5.2525832376578645E-2</v>
      </c>
      <c r="D42" s="37">
        <v>11160</v>
      </c>
      <c r="E42" s="38">
        <f>D42/(D49-D48)</f>
        <v>0.67607681589628643</v>
      </c>
      <c r="F42" s="7">
        <f t="shared" si="2"/>
        <v>11343</v>
      </c>
      <c r="G42" s="8">
        <f>F42/(F49-F48)</f>
        <v>0.5674053323995798</v>
      </c>
    </row>
    <row r="43" spans="1:13" x14ac:dyDescent="0.2">
      <c r="A43" s="16" t="s">
        <v>31</v>
      </c>
      <c r="B43" s="7">
        <v>586</v>
      </c>
      <c r="C43" s="8">
        <f>B43/(B49-B48)</f>
        <v>0.16819747416762343</v>
      </c>
      <c r="D43" s="37">
        <v>2079</v>
      </c>
      <c r="E43" s="38">
        <f>D43/(D49-D48)</f>
        <v>0.12594656812261465</v>
      </c>
      <c r="F43" s="7">
        <f t="shared" si="2"/>
        <v>2665</v>
      </c>
      <c r="G43" s="8">
        <f>F43/(F49-F48)</f>
        <v>0.13330998949527287</v>
      </c>
      <c r="I43" s="15"/>
      <c r="J43" s="15"/>
      <c r="K43" s="15"/>
      <c r="L43" s="15"/>
      <c r="M43" s="15"/>
    </row>
    <row r="44" spans="1:13" x14ac:dyDescent="0.2">
      <c r="A44" s="16" t="s">
        <v>32</v>
      </c>
      <c r="B44" s="7">
        <v>1736</v>
      </c>
      <c r="C44" s="8">
        <f>B44/(B49-B48)</f>
        <v>0.49827784156142363</v>
      </c>
      <c r="D44" s="37">
        <v>2335</v>
      </c>
      <c r="E44" s="38">
        <f>D44/(D49-D48)</f>
        <v>0.14145514024353303</v>
      </c>
      <c r="F44" s="7">
        <f t="shared" si="2"/>
        <v>4071</v>
      </c>
      <c r="G44" s="8">
        <f>F44/(F49-F48)</f>
        <v>0.20364163873743185</v>
      </c>
    </row>
    <row r="45" spans="1:13" x14ac:dyDescent="0.2">
      <c r="A45" s="16" t="s">
        <v>33</v>
      </c>
      <c r="B45" s="7">
        <v>591</v>
      </c>
      <c r="C45" s="8">
        <f>B45/(B49-B48)</f>
        <v>0.16963260619977039</v>
      </c>
      <c r="D45" s="37">
        <v>550</v>
      </c>
      <c r="E45" s="38">
        <f>D45/(D49-D48)</f>
        <v>3.3319197916035624E-2</v>
      </c>
      <c r="F45" s="7">
        <f t="shared" si="2"/>
        <v>1141</v>
      </c>
      <c r="G45" s="8">
        <f>F45/(F49-F48)</f>
        <v>5.7075684057826023E-2</v>
      </c>
    </row>
    <row r="46" spans="1:13" x14ac:dyDescent="0.2">
      <c r="A46" s="16" t="s">
        <v>34</v>
      </c>
      <c r="B46" s="7">
        <v>306</v>
      </c>
      <c r="C46" s="8">
        <f>B46/(B49-B48)</f>
        <v>8.7830080367393801E-2</v>
      </c>
      <c r="D46" s="37">
        <v>275</v>
      </c>
      <c r="E46" s="38">
        <f>D46/(D49-D48)</f>
        <v>1.6659598958017812E-2</v>
      </c>
      <c r="F46" s="7">
        <f t="shared" si="2"/>
        <v>581</v>
      </c>
      <c r="G46" s="8">
        <f>F46/(F49-F48)</f>
        <v>2.9063078385273371E-2</v>
      </c>
    </row>
    <row r="47" spans="1:13" x14ac:dyDescent="0.2">
      <c r="A47" s="16" t="s">
        <v>35</v>
      </c>
      <c r="B47" s="7">
        <v>82</v>
      </c>
      <c r="C47" s="8">
        <f>B47/(B49-B48)</f>
        <v>2.3536165327210104E-2</v>
      </c>
      <c r="D47" s="37">
        <v>82</v>
      </c>
      <c r="E47" s="38">
        <f>D47/(D49-D48)</f>
        <v>4.9675895074816744E-3</v>
      </c>
      <c r="F47" s="7">
        <f t="shared" si="2"/>
        <v>164</v>
      </c>
      <c r="G47" s="8">
        <f>F47/(F49-F48)</f>
        <v>8.203691661247561E-3</v>
      </c>
    </row>
    <row r="48" spans="1:13" x14ac:dyDescent="0.2">
      <c r="A48" s="19" t="s">
        <v>36</v>
      </c>
      <c r="B48" s="7">
        <v>11</v>
      </c>
      <c r="C48" s="8"/>
      <c r="D48" s="37">
        <v>2</v>
      </c>
      <c r="E48" s="38"/>
      <c r="F48" s="7">
        <f t="shared" si="2"/>
        <v>13</v>
      </c>
      <c r="G48" s="8"/>
    </row>
    <row r="49" spans="1:13" x14ac:dyDescent="0.2">
      <c r="A49" s="19" t="s">
        <v>29</v>
      </c>
      <c r="B49" s="7">
        <f>SUM(B41:B48)</f>
        <v>3495</v>
      </c>
      <c r="C49" s="8"/>
      <c r="D49" s="37">
        <f>SUM(D41:D48)</f>
        <v>16509</v>
      </c>
      <c r="E49" s="38"/>
      <c r="F49" s="7">
        <f>SUM(F41:F48)</f>
        <v>20004</v>
      </c>
      <c r="G49" s="8"/>
    </row>
    <row r="50" spans="1:13" s="22" customFormat="1" x14ac:dyDescent="0.2">
      <c r="A50" s="20" t="s">
        <v>37</v>
      </c>
      <c r="B50" s="34">
        <v>31</v>
      </c>
      <c r="C50" s="34"/>
      <c r="D50" s="44">
        <v>23</v>
      </c>
      <c r="E50" s="38"/>
      <c r="F50" s="34">
        <v>24</v>
      </c>
      <c r="G50" s="21"/>
      <c r="I50"/>
      <c r="J50"/>
      <c r="K50"/>
      <c r="L50"/>
      <c r="M50"/>
    </row>
    <row r="51" spans="1:13" s="24" customFormat="1" x14ac:dyDescent="0.2">
      <c r="A51" s="23" t="s">
        <v>38</v>
      </c>
      <c r="B51" s="34">
        <v>28</v>
      </c>
      <c r="C51" s="34"/>
      <c r="D51" s="44">
        <v>21</v>
      </c>
      <c r="E51" s="44"/>
      <c r="F51" s="34">
        <v>22</v>
      </c>
      <c r="G51" s="21"/>
      <c r="I51"/>
      <c r="J51"/>
      <c r="K51"/>
      <c r="L51"/>
      <c r="M51"/>
    </row>
    <row r="52" spans="1:13" x14ac:dyDescent="0.2">
      <c r="A52" s="94" t="s">
        <v>53</v>
      </c>
      <c r="B52" s="54"/>
      <c r="C52" s="54"/>
      <c r="D52" s="54"/>
      <c r="E52" s="54"/>
      <c r="F52" s="54"/>
      <c r="G52" s="54"/>
    </row>
    <row r="53" spans="1:13" x14ac:dyDescent="0.2">
      <c r="A53" t="s">
        <v>41</v>
      </c>
      <c r="I53" s="22"/>
      <c r="J53" s="22"/>
      <c r="K53" s="22"/>
      <c r="L53" s="22"/>
      <c r="M53" s="22"/>
    </row>
    <row r="54" spans="1:13" x14ac:dyDescent="0.2">
      <c r="A54" s="116" t="s">
        <v>63</v>
      </c>
      <c r="I54" s="24"/>
      <c r="J54" s="24"/>
      <c r="K54" s="24"/>
      <c r="L54" s="24"/>
      <c r="M54" s="24"/>
    </row>
  </sheetData>
  <mergeCells count="5">
    <mergeCell ref="A1:G1"/>
    <mergeCell ref="A2:G2"/>
    <mergeCell ref="B3:C3"/>
    <mergeCell ref="D3:E3"/>
    <mergeCell ref="F3:G3"/>
  </mergeCells>
  <pageMargins left="0.75" right="0.75" top="0.5" bottom="0.5" header="0.5" footer="0.5"/>
  <pageSetup orientation="portrait" r:id="rId1"/>
  <headerFooter alignWithMargins="0">
    <oddFooter>&amp;LD:\OU DATA BOOK\Student Profile\Student Information.xls</oddFooter>
  </headerFooter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54"/>
  <sheetViews>
    <sheetView zoomScale="120" zoomScaleNormal="120" workbookViewId="0">
      <selection activeCell="D3" sqref="D3:E51"/>
    </sheetView>
  </sheetViews>
  <sheetFormatPr defaultColWidth="10.28515625" defaultRowHeight="12.75" x14ac:dyDescent="0.2"/>
  <cols>
    <col min="1" max="1" width="24" customWidth="1"/>
    <col min="2" max="2" width="9.7109375" style="28" customWidth="1"/>
    <col min="3" max="3" width="9.7109375" style="29" customWidth="1"/>
    <col min="4" max="4" width="9.7109375" style="30" customWidth="1"/>
    <col min="5" max="5" width="9.7109375" style="31" customWidth="1"/>
  </cols>
  <sheetData>
    <row r="1" spans="1:7" s="1" customFormat="1" ht="18" x14ac:dyDescent="0.25">
      <c r="A1" s="148" t="s">
        <v>0</v>
      </c>
      <c r="B1" s="149"/>
      <c r="C1" s="149"/>
      <c r="D1" s="149"/>
      <c r="E1" s="149"/>
      <c r="F1" s="149"/>
      <c r="G1" s="150"/>
    </row>
    <row r="2" spans="1:7" s="2" customFormat="1" ht="18" x14ac:dyDescent="0.25">
      <c r="A2" s="143" t="s">
        <v>59</v>
      </c>
      <c r="B2" s="144"/>
      <c r="C2" s="144"/>
      <c r="D2" s="144"/>
      <c r="E2" s="144"/>
      <c r="F2" s="144"/>
      <c r="G2" s="147"/>
    </row>
    <row r="3" spans="1:7" x14ac:dyDescent="0.2">
      <c r="A3" s="3"/>
      <c r="B3" s="137" t="s">
        <v>1</v>
      </c>
      <c r="C3" s="138"/>
      <c r="D3" s="145" t="s">
        <v>2</v>
      </c>
      <c r="E3" s="146"/>
      <c r="F3" s="137" t="s">
        <v>3</v>
      </c>
      <c r="G3" s="138"/>
    </row>
    <row r="4" spans="1:7" x14ac:dyDescent="0.2">
      <c r="A4" s="6" t="s">
        <v>4</v>
      </c>
      <c r="B4" s="7">
        <v>3488</v>
      </c>
      <c r="C4" s="8"/>
      <c r="D4" s="37">
        <v>16272</v>
      </c>
      <c r="E4" s="38"/>
      <c r="F4" s="7">
        <f>B4+D4</f>
        <v>19760</v>
      </c>
      <c r="G4" s="8"/>
    </row>
    <row r="5" spans="1:7" x14ac:dyDescent="0.2">
      <c r="A5" s="6" t="s">
        <v>5</v>
      </c>
      <c r="B5" s="7">
        <v>30550</v>
      </c>
      <c r="C5" s="8"/>
      <c r="D5" s="37">
        <v>202339</v>
      </c>
      <c r="E5" s="38"/>
      <c r="F5" s="7">
        <f>B5+D5</f>
        <v>232889</v>
      </c>
      <c r="G5" s="8"/>
    </row>
    <row r="6" spans="1:7" x14ac:dyDescent="0.2">
      <c r="A6" s="9"/>
      <c r="B6" s="10"/>
      <c r="C6" s="11"/>
      <c r="D6" s="39"/>
      <c r="E6" s="38"/>
      <c r="F6" s="7"/>
      <c r="G6" s="8"/>
    </row>
    <row r="7" spans="1:7" x14ac:dyDescent="0.2">
      <c r="A7" s="12" t="s">
        <v>6</v>
      </c>
      <c r="B7" s="33">
        <v>1047.5</v>
      </c>
      <c r="C7" s="8"/>
      <c r="D7" s="40">
        <v>6713.77</v>
      </c>
      <c r="E7" s="38"/>
      <c r="F7" s="33">
        <f>B7+D7</f>
        <v>7761.27</v>
      </c>
      <c r="G7" s="8"/>
    </row>
    <row r="8" spans="1:7" x14ac:dyDescent="0.2">
      <c r="A8" s="3"/>
      <c r="B8" s="10"/>
      <c r="C8" s="11"/>
      <c r="D8" s="39"/>
      <c r="E8" s="38"/>
      <c r="F8" s="7"/>
      <c r="G8" s="8"/>
    </row>
    <row r="9" spans="1:7" s="15" customFormat="1" x14ac:dyDescent="0.2">
      <c r="A9" s="12" t="s">
        <v>7</v>
      </c>
      <c r="B9" s="4"/>
      <c r="C9" s="5"/>
      <c r="D9" s="35"/>
      <c r="E9" s="38"/>
      <c r="F9" s="13"/>
      <c r="G9" s="14"/>
    </row>
    <row r="10" spans="1:7" x14ac:dyDescent="0.2">
      <c r="A10" s="16" t="s">
        <v>8</v>
      </c>
      <c r="B10" s="7">
        <v>2107</v>
      </c>
      <c r="C10" s="8">
        <f>B10/B4</f>
        <v>0.60407110091743121</v>
      </c>
      <c r="D10" s="37">
        <v>9569</v>
      </c>
      <c r="E10" s="38">
        <f>D10/D4</f>
        <v>0.58806538839724676</v>
      </c>
      <c r="F10" s="7">
        <f>B10+D10</f>
        <v>11676</v>
      </c>
      <c r="G10" s="8">
        <f>F10/F4</f>
        <v>0.59089068825910929</v>
      </c>
    </row>
    <row r="11" spans="1:7" x14ac:dyDescent="0.2">
      <c r="A11" s="16" t="s">
        <v>9</v>
      </c>
      <c r="B11" s="7">
        <v>1381</v>
      </c>
      <c r="C11" s="8">
        <f>B11/B4</f>
        <v>0.39592889908256879</v>
      </c>
      <c r="D11" s="37">
        <v>6703</v>
      </c>
      <c r="E11" s="38">
        <f>D11/D4</f>
        <v>0.41193461160275319</v>
      </c>
      <c r="F11" s="7">
        <f>B11+D11</f>
        <v>8084</v>
      </c>
      <c r="G11" s="8">
        <f>F11/F4</f>
        <v>0.40910931174089071</v>
      </c>
    </row>
    <row r="12" spans="1:7" ht="6.75" hidden="1" customHeight="1" x14ac:dyDescent="0.2">
      <c r="A12" s="16" t="s">
        <v>17</v>
      </c>
      <c r="B12" s="7"/>
      <c r="C12" s="8">
        <f>B12/B4</f>
        <v>0</v>
      </c>
      <c r="D12" s="37"/>
      <c r="E12" s="38">
        <f>D12/D4</f>
        <v>0</v>
      </c>
      <c r="F12" s="7">
        <f>B12+D12</f>
        <v>0</v>
      </c>
      <c r="G12" s="8">
        <f>F12/F4</f>
        <v>0</v>
      </c>
    </row>
    <row r="13" spans="1:7" x14ac:dyDescent="0.2">
      <c r="A13" s="3"/>
      <c r="B13" s="17"/>
      <c r="C13" s="32"/>
      <c r="D13" s="41"/>
      <c r="E13" s="42"/>
      <c r="F13" s="17"/>
      <c r="G13" s="14"/>
    </row>
    <row r="14" spans="1:7" s="15" customFormat="1" x14ac:dyDescent="0.2">
      <c r="A14" s="12" t="s">
        <v>10</v>
      </c>
      <c r="B14" s="16"/>
      <c r="C14" s="14"/>
      <c r="D14" s="43"/>
      <c r="E14" s="38"/>
      <c r="F14" s="13"/>
      <c r="G14" s="14"/>
    </row>
    <row r="15" spans="1:7" x14ac:dyDescent="0.2">
      <c r="A15" s="16" t="s">
        <v>51</v>
      </c>
      <c r="B15" s="45">
        <v>2445</v>
      </c>
      <c r="C15" s="8">
        <f>B15/(B23-B22)</f>
        <v>0.75230769230769234</v>
      </c>
      <c r="D15" s="37">
        <v>12417</v>
      </c>
      <c r="E15" s="38">
        <f>D15/(D23-D22)</f>
        <v>0.7994977786362758</v>
      </c>
      <c r="F15" s="7">
        <f>B15+D15</f>
        <v>14862</v>
      </c>
      <c r="G15" s="8">
        <f>F15/(F23-F22)</f>
        <v>0.79133166498056551</v>
      </c>
    </row>
    <row r="16" spans="1:7" x14ac:dyDescent="0.2">
      <c r="A16" s="16" t="s">
        <v>12</v>
      </c>
      <c r="B16" s="45">
        <v>261</v>
      </c>
      <c r="C16" s="8">
        <f>B16/(B23-B22)</f>
        <v>8.0307692307692302E-2</v>
      </c>
      <c r="D16" s="37">
        <v>1460</v>
      </c>
      <c r="E16" s="38">
        <f>D16/(D23-D22)</f>
        <v>9.4005537312471826E-2</v>
      </c>
      <c r="F16" s="7">
        <f t="shared" ref="F16:F22" si="0">B16+D16</f>
        <v>1721</v>
      </c>
      <c r="G16" s="8">
        <f>F16/(F23-F22)</f>
        <v>9.1635163196847877E-2</v>
      </c>
    </row>
    <row r="17" spans="1:13" x14ac:dyDescent="0.2">
      <c r="A17" s="16" t="s">
        <v>13</v>
      </c>
      <c r="B17" s="7">
        <v>185</v>
      </c>
      <c r="C17" s="8">
        <f>B17/(B23-B22)</f>
        <v>5.6923076923076923E-2</v>
      </c>
      <c r="D17" s="37">
        <v>804</v>
      </c>
      <c r="E17" s="38">
        <f>D17/(D23-D22)</f>
        <v>5.1767432876183114E-2</v>
      </c>
      <c r="F17" s="7">
        <f t="shared" si="0"/>
        <v>989</v>
      </c>
      <c r="G17" s="8">
        <f>F17/(F23-F22)</f>
        <v>5.2659602790053779E-2</v>
      </c>
    </row>
    <row r="18" spans="1:13" x14ac:dyDescent="0.2">
      <c r="A18" s="16" t="s">
        <v>14</v>
      </c>
      <c r="B18" s="7">
        <v>74</v>
      </c>
      <c r="C18" s="8">
        <f>B18/(B23-B22)</f>
        <v>2.2769230769230771E-2</v>
      </c>
      <c r="D18" s="37">
        <v>444</v>
      </c>
      <c r="E18" s="38">
        <f>D18/(D23-D22)</f>
        <v>2.8587985319683214E-2</v>
      </c>
      <c r="F18" s="7">
        <f t="shared" si="0"/>
        <v>518</v>
      </c>
      <c r="G18" s="8">
        <f>F18/(F23-F22)</f>
        <v>2.7581065970928065E-2</v>
      </c>
    </row>
    <row r="19" spans="1:13" x14ac:dyDescent="0.2">
      <c r="A19" s="16" t="s">
        <v>15</v>
      </c>
      <c r="B19" s="7">
        <v>15</v>
      </c>
      <c r="C19" s="8">
        <f>B19/(B23-B22)</f>
        <v>4.6153846153846158E-3</v>
      </c>
      <c r="D19" s="37">
        <v>170</v>
      </c>
      <c r="E19" s="38">
        <f>D19/(D23-D22)</f>
        <v>1.0945850235013843E-2</v>
      </c>
      <c r="F19" s="7">
        <f t="shared" si="0"/>
        <v>185</v>
      </c>
      <c r="G19" s="8">
        <f>F19/(F23-F22)</f>
        <v>9.850380703902881E-3</v>
      </c>
    </row>
    <row r="20" spans="1:13" x14ac:dyDescent="0.2">
      <c r="A20" s="16" t="s">
        <v>57</v>
      </c>
      <c r="B20" s="7">
        <v>0</v>
      </c>
      <c r="C20" s="8">
        <f>B20/(B23-B22)</f>
        <v>0</v>
      </c>
      <c r="D20" s="37">
        <v>29</v>
      </c>
      <c r="E20" s="38">
        <f>D20/(D23-D22)</f>
        <v>1.8672332753847144E-3</v>
      </c>
      <c r="F20" s="7">
        <f>B20+D20</f>
        <v>29</v>
      </c>
      <c r="G20" s="8">
        <f>F20/(F23-F22)</f>
        <v>1.5441137319631543E-3</v>
      </c>
    </row>
    <row r="21" spans="1:13" x14ac:dyDescent="0.2">
      <c r="A21" s="16" t="s">
        <v>16</v>
      </c>
      <c r="B21" s="7">
        <v>270</v>
      </c>
      <c r="C21" s="8">
        <f>B21/(B23-B22)</f>
        <v>8.3076923076923076E-2</v>
      </c>
      <c r="D21" s="37">
        <v>207</v>
      </c>
      <c r="E21" s="38">
        <f>D21/(D23-D22)</f>
        <v>1.3328182344987444E-2</v>
      </c>
      <c r="F21" s="7">
        <f t="shared" si="0"/>
        <v>477</v>
      </c>
      <c r="G21" s="8">
        <f>F21/(F23-F22)</f>
        <v>2.539800862573878E-2</v>
      </c>
    </row>
    <row r="22" spans="1:13" x14ac:dyDescent="0.2">
      <c r="A22" s="16" t="s">
        <v>17</v>
      </c>
      <c r="B22" s="7">
        <v>238</v>
      </c>
      <c r="C22" s="8"/>
      <c r="D22" s="37">
        <v>741</v>
      </c>
      <c r="E22" s="38"/>
      <c r="F22" s="7">
        <f t="shared" si="0"/>
        <v>979</v>
      </c>
      <c r="G22" s="8"/>
    </row>
    <row r="23" spans="1:13" x14ac:dyDescent="0.2">
      <c r="A23" s="16" t="s">
        <v>18</v>
      </c>
      <c r="B23" s="7">
        <f>SUM(B15:B22)</f>
        <v>3488</v>
      </c>
      <c r="C23" s="8"/>
      <c r="D23" s="37">
        <f>SUM(D15:D22)</f>
        <v>16272</v>
      </c>
      <c r="E23" s="38"/>
      <c r="F23" s="7">
        <f>SUM(F15:F22)</f>
        <v>19760</v>
      </c>
      <c r="G23" s="8"/>
    </row>
    <row r="24" spans="1:13" x14ac:dyDescent="0.2">
      <c r="A24" s="3"/>
      <c r="B24" s="4"/>
      <c r="C24" s="5"/>
      <c r="D24" s="35"/>
      <c r="E24" s="36"/>
      <c r="F24" s="13"/>
      <c r="G24" s="14"/>
    </row>
    <row r="25" spans="1:13" s="116" customFormat="1" x14ac:dyDescent="0.2">
      <c r="A25" s="12" t="s">
        <v>19</v>
      </c>
      <c r="B25" s="119">
        <v>1611</v>
      </c>
      <c r="C25" s="120">
        <f>B25/B4</f>
        <v>0.46186926605504586</v>
      </c>
      <c r="D25" s="121">
        <v>12252</v>
      </c>
      <c r="E25" s="122">
        <f>D25/D4</f>
        <v>0.75294985250737467</v>
      </c>
      <c r="F25" s="119">
        <f>B25+D25</f>
        <v>13863</v>
      </c>
      <c r="G25" s="120">
        <f>F25/F4</f>
        <v>0.70156882591093117</v>
      </c>
    </row>
    <row r="26" spans="1:13" s="116" customFormat="1" x14ac:dyDescent="0.2">
      <c r="A26" s="12" t="s">
        <v>20</v>
      </c>
      <c r="B26" s="119">
        <v>1877</v>
      </c>
      <c r="C26" s="120">
        <f>B26/B4</f>
        <v>0.53813073394495414</v>
      </c>
      <c r="D26" s="121">
        <v>4020</v>
      </c>
      <c r="E26" s="122">
        <f>D26/D4</f>
        <v>0.24705014749262535</v>
      </c>
      <c r="F26" s="119">
        <f>B26+D26</f>
        <v>5897</v>
      </c>
      <c r="G26" s="120">
        <f>F26/F4</f>
        <v>0.29843117408906883</v>
      </c>
    </row>
    <row r="27" spans="1:13" s="107" customFormat="1" x14ac:dyDescent="0.2">
      <c r="A27" s="108"/>
      <c r="B27" s="109"/>
      <c r="C27" s="104"/>
      <c r="D27" s="105"/>
      <c r="E27" s="106"/>
      <c r="F27" s="103"/>
      <c r="G27" s="104"/>
    </row>
    <row r="28" spans="1:13" s="15" customFormat="1" x14ac:dyDescent="0.2">
      <c r="A28" s="12" t="s">
        <v>21</v>
      </c>
      <c r="B28" s="13"/>
      <c r="C28" s="8"/>
      <c r="D28" s="37"/>
      <c r="E28" s="38"/>
      <c r="F28" s="13"/>
      <c r="G28" s="8"/>
      <c r="I28"/>
      <c r="J28"/>
      <c r="K28"/>
      <c r="L28"/>
      <c r="M28"/>
    </row>
    <row r="29" spans="1:13" x14ac:dyDescent="0.2">
      <c r="A29" s="16" t="s">
        <v>22</v>
      </c>
      <c r="B29" s="7">
        <v>1535</v>
      </c>
      <c r="C29" s="8">
        <f>B29/B4</f>
        <v>0.44008027522935778</v>
      </c>
      <c r="D29" s="37">
        <v>7458</v>
      </c>
      <c r="E29" s="38">
        <f>D29/D4</f>
        <v>0.45833333333333331</v>
      </c>
      <c r="F29" s="17">
        <f>B29+D29</f>
        <v>8993</v>
      </c>
      <c r="G29" s="8">
        <f>F29/F4</f>
        <v>0.45511133603238868</v>
      </c>
    </row>
    <row r="30" spans="1:13" x14ac:dyDescent="0.2">
      <c r="A30" s="16" t="s">
        <v>23</v>
      </c>
      <c r="B30" s="7">
        <v>686</v>
      </c>
      <c r="C30" s="8">
        <f>B30/B4</f>
        <v>0.19667431192660551</v>
      </c>
      <c r="D30" s="37">
        <v>5388</v>
      </c>
      <c r="E30" s="38">
        <f>D30/D4</f>
        <v>0.33112094395280234</v>
      </c>
      <c r="F30" s="17">
        <f t="shared" ref="F30:F37" si="1">B30+D30</f>
        <v>6074</v>
      </c>
      <c r="G30" s="8">
        <f>F30/F4</f>
        <v>0.30738866396761133</v>
      </c>
    </row>
    <row r="31" spans="1:13" x14ac:dyDescent="0.2">
      <c r="A31" s="16" t="s">
        <v>24</v>
      </c>
      <c r="B31" s="7">
        <v>273</v>
      </c>
      <c r="C31" s="8">
        <f>B31/B4</f>
        <v>7.8268348623853207E-2</v>
      </c>
      <c r="D31" s="37">
        <v>1024</v>
      </c>
      <c r="E31" s="38">
        <f>D31/D4</f>
        <v>6.2930186823992137E-2</v>
      </c>
      <c r="F31" s="17">
        <f t="shared" si="1"/>
        <v>1297</v>
      </c>
      <c r="G31" s="8">
        <f>F31/F4</f>
        <v>6.5637651821862347E-2</v>
      </c>
      <c r="I31" s="15"/>
      <c r="J31" s="15"/>
      <c r="K31" s="15"/>
      <c r="L31" s="15"/>
      <c r="M31" s="15"/>
    </row>
    <row r="32" spans="1:13" x14ac:dyDescent="0.2">
      <c r="A32" s="18" t="s">
        <v>25</v>
      </c>
      <c r="B32" s="7">
        <v>217</v>
      </c>
      <c r="C32" s="8">
        <f>B32/B4</f>
        <v>6.221330275229358E-2</v>
      </c>
      <c r="D32" s="37">
        <v>1034</v>
      </c>
      <c r="E32" s="38">
        <f>D32/D4</f>
        <v>6.3544739429695185E-2</v>
      </c>
      <c r="F32" s="17">
        <f t="shared" si="1"/>
        <v>1251</v>
      </c>
      <c r="G32" s="8">
        <f>F32/F4</f>
        <v>6.3309716599190283E-2</v>
      </c>
    </row>
    <row r="33" spans="1:13" x14ac:dyDescent="0.2">
      <c r="A33" s="16" t="s">
        <v>26</v>
      </c>
      <c r="B33" s="7">
        <v>325</v>
      </c>
      <c r="C33" s="8">
        <f>B33/B4</f>
        <v>9.3176605504587159E-2</v>
      </c>
      <c r="D33" s="37">
        <v>964</v>
      </c>
      <c r="E33" s="38">
        <f>D33/D4</f>
        <v>5.9242871189773845E-2</v>
      </c>
      <c r="F33" s="17">
        <f t="shared" si="1"/>
        <v>1289</v>
      </c>
      <c r="G33" s="8">
        <f>F33/F4</f>
        <v>6.5232793522267213E-2</v>
      </c>
    </row>
    <row r="34" spans="1:13" x14ac:dyDescent="0.2">
      <c r="A34" s="16" t="s">
        <v>44</v>
      </c>
      <c r="B34" s="7">
        <v>2</v>
      </c>
      <c r="C34" s="8">
        <v>1.8078823671206461E-4</v>
      </c>
      <c r="D34" s="37">
        <v>9</v>
      </c>
      <c r="E34" s="38">
        <f>D34/D4</f>
        <v>5.5309734513274336E-4</v>
      </c>
      <c r="F34" s="17">
        <f t="shared" si="1"/>
        <v>11</v>
      </c>
      <c r="G34" s="8">
        <f>F34/F4</f>
        <v>5.566801619433198E-4</v>
      </c>
    </row>
    <row r="35" spans="1:13" x14ac:dyDescent="0.2">
      <c r="A35" s="16" t="s">
        <v>40</v>
      </c>
      <c r="B35" s="7">
        <f>SUM(B29:B34)</f>
        <v>3038</v>
      </c>
      <c r="C35" s="8">
        <f>B35/B4</f>
        <v>0.8709862385321101</v>
      </c>
      <c r="D35" s="37">
        <f>SUM(D29:D34)</f>
        <v>15877</v>
      </c>
      <c r="E35" s="38">
        <f>D35/D4</f>
        <v>0.97572517207472964</v>
      </c>
      <c r="F35" s="17">
        <f t="shared" si="1"/>
        <v>18915</v>
      </c>
      <c r="G35" s="8">
        <f>F35/F4</f>
        <v>0.95723684210526316</v>
      </c>
    </row>
    <row r="36" spans="1:13" x14ac:dyDescent="0.2">
      <c r="A36" s="16" t="s">
        <v>27</v>
      </c>
      <c r="B36" s="7">
        <v>176</v>
      </c>
      <c r="C36" s="8">
        <f>B36/B4</f>
        <v>5.0458715596330278E-2</v>
      </c>
      <c r="D36" s="37">
        <v>182</v>
      </c>
      <c r="E36" s="38">
        <f>D36/D4</f>
        <v>1.1184857423795477E-2</v>
      </c>
      <c r="F36" s="17">
        <f t="shared" si="1"/>
        <v>358</v>
      </c>
      <c r="G36" s="8">
        <f>F36/F4</f>
        <v>1.8117408906882591E-2</v>
      </c>
    </row>
    <row r="37" spans="1:13" x14ac:dyDescent="0.2">
      <c r="A37" s="16" t="s">
        <v>28</v>
      </c>
      <c r="B37" s="7">
        <v>274</v>
      </c>
      <c r="C37" s="8">
        <f>B37/B4</f>
        <v>7.8555045871559634E-2</v>
      </c>
      <c r="D37" s="37">
        <v>213</v>
      </c>
      <c r="E37" s="38">
        <f>D37/D4</f>
        <v>1.3089970501474927E-2</v>
      </c>
      <c r="F37" s="17">
        <f t="shared" si="1"/>
        <v>487</v>
      </c>
      <c r="G37" s="8">
        <f>F37/F4</f>
        <v>2.4645748987854252E-2</v>
      </c>
    </row>
    <row r="38" spans="1:13" x14ac:dyDescent="0.2">
      <c r="A38" s="16" t="s">
        <v>29</v>
      </c>
      <c r="B38" s="7">
        <f>SUM(B35:B37)</f>
        <v>3488</v>
      </c>
      <c r="C38" s="8"/>
      <c r="D38" s="37">
        <f>SUM(D35:D37)</f>
        <v>16272</v>
      </c>
      <c r="E38" s="38"/>
      <c r="F38" s="17">
        <f>SUM(F35:F37)</f>
        <v>19760</v>
      </c>
      <c r="G38" s="8"/>
    </row>
    <row r="39" spans="1:13" x14ac:dyDescent="0.2">
      <c r="A39" s="3"/>
      <c r="B39" s="4"/>
      <c r="C39" s="8"/>
      <c r="D39" s="35"/>
      <c r="E39" s="38"/>
      <c r="F39" s="13"/>
      <c r="G39" s="8"/>
    </row>
    <row r="40" spans="1:13" s="15" customFormat="1" x14ac:dyDescent="0.2">
      <c r="A40" s="12" t="s">
        <v>43</v>
      </c>
      <c r="B40" s="13"/>
      <c r="C40" s="8"/>
      <c r="D40" s="37"/>
      <c r="E40" s="38"/>
      <c r="F40" s="13"/>
      <c r="G40" s="8"/>
      <c r="I40"/>
      <c r="J40"/>
      <c r="K40"/>
      <c r="L40"/>
      <c r="M40"/>
    </row>
    <row r="41" spans="1:13" x14ac:dyDescent="0.2">
      <c r="A41" s="16" t="s">
        <v>42</v>
      </c>
      <c r="B41" s="7"/>
      <c r="C41" s="8"/>
      <c r="D41" s="37">
        <v>20</v>
      </c>
      <c r="E41" s="38">
        <f>D41/(D49-D48)</f>
        <v>1.2294074256208507E-3</v>
      </c>
      <c r="F41" s="7">
        <f t="shared" ref="F41:F48" si="2">B41+D41</f>
        <v>20</v>
      </c>
      <c r="G41" s="8">
        <f>F41/(F49-F48)</f>
        <v>1.0126069566097919E-3</v>
      </c>
    </row>
    <row r="42" spans="1:13" x14ac:dyDescent="0.2">
      <c r="A42" s="16" t="s">
        <v>30</v>
      </c>
      <c r="B42" s="7">
        <v>190</v>
      </c>
      <c r="C42" s="8">
        <f>B42/(B49-B48)</f>
        <v>5.4550674705713467E-2</v>
      </c>
      <c r="D42" s="37">
        <v>10841</v>
      </c>
      <c r="E42" s="38">
        <f>D42/(D49-D48)</f>
        <v>0.6664002950577822</v>
      </c>
      <c r="F42" s="7">
        <f t="shared" si="2"/>
        <v>11031</v>
      </c>
      <c r="G42" s="8">
        <f>F42/(F49-F48)</f>
        <v>0.55850336691813074</v>
      </c>
    </row>
    <row r="43" spans="1:13" x14ac:dyDescent="0.2">
      <c r="A43" s="16" t="s">
        <v>31</v>
      </c>
      <c r="B43" s="7">
        <v>593</v>
      </c>
      <c r="C43" s="8">
        <f>B43/(B49-B48)</f>
        <v>0.17025552684467413</v>
      </c>
      <c r="D43" s="37">
        <v>2160</v>
      </c>
      <c r="E43" s="38">
        <f>D43/(D49-D48)</f>
        <v>0.13277600196705189</v>
      </c>
      <c r="F43" s="7">
        <f t="shared" si="2"/>
        <v>2753</v>
      </c>
      <c r="G43" s="8">
        <f>F43/(F49-F48)</f>
        <v>0.13938534757733786</v>
      </c>
      <c r="I43" s="15"/>
      <c r="J43" s="15"/>
      <c r="K43" s="15"/>
      <c r="L43" s="15"/>
      <c r="M43" s="15"/>
    </row>
    <row r="44" spans="1:13" x14ac:dyDescent="0.2">
      <c r="A44" s="16" t="s">
        <v>32</v>
      </c>
      <c r="B44" s="7">
        <v>1644</v>
      </c>
      <c r="C44" s="8">
        <f>B44/(B49-B48)</f>
        <v>0.47200689061154177</v>
      </c>
      <c r="D44" s="37">
        <v>2330</v>
      </c>
      <c r="E44" s="38">
        <f>D44/(D49-D48)</f>
        <v>0.1432259650848291</v>
      </c>
      <c r="F44" s="7">
        <f t="shared" si="2"/>
        <v>3974</v>
      </c>
      <c r="G44" s="8">
        <f>F44/(F49-F48)</f>
        <v>0.20120500227836566</v>
      </c>
    </row>
    <row r="45" spans="1:13" x14ac:dyDescent="0.2">
      <c r="A45" s="16" t="s">
        <v>33</v>
      </c>
      <c r="B45" s="7">
        <v>644</v>
      </c>
      <c r="C45" s="8">
        <f>B45/(B49-B48)</f>
        <v>0.18489807637094458</v>
      </c>
      <c r="D45" s="37">
        <v>553</v>
      </c>
      <c r="E45" s="38">
        <f>D45/(D49-D48)</f>
        <v>3.3993115318416527E-2</v>
      </c>
      <c r="F45" s="7">
        <f t="shared" si="2"/>
        <v>1197</v>
      </c>
      <c r="G45" s="8">
        <f>F45/(F49-F48)</f>
        <v>6.0604526353096044E-2</v>
      </c>
    </row>
    <row r="46" spans="1:13" x14ac:dyDescent="0.2">
      <c r="A46" s="16" t="s">
        <v>34</v>
      </c>
      <c r="B46" s="7">
        <v>309</v>
      </c>
      <c r="C46" s="8">
        <f>B46/(B49-B48)</f>
        <v>8.8716623600344532E-2</v>
      </c>
      <c r="D46" s="37">
        <v>291</v>
      </c>
      <c r="E46" s="38">
        <f>D46/(D49-D48)</f>
        <v>1.7887878042783377E-2</v>
      </c>
      <c r="F46" s="7">
        <f t="shared" si="2"/>
        <v>600</v>
      </c>
      <c r="G46" s="8">
        <f>F46/(F49-F48)</f>
        <v>3.0378208698293756E-2</v>
      </c>
    </row>
    <row r="47" spans="1:13" x14ac:dyDescent="0.2">
      <c r="A47" s="16" t="s">
        <v>35</v>
      </c>
      <c r="B47" s="7">
        <v>103</v>
      </c>
      <c r="C47" s="8">
        <f>B47/(B49-B48)</f>
        <v>2.9572207866781511E-2</v>
      </c>
      <c r="D47" s="37">
        <v>73</v>
      </c>
      <c r="E47" s="38">
        <f>D47/(D49-D48)</f>
        <v>4.4873371035161055E-3</v>
      </c>
      <c r="F47" s="7">
        <f t="shared" si="2"/>
        <v>176</v>
      </c>
      <c r="G47" s="8">
        <f>F47/(F49-F48)</f>
        <v>8.9109412181661695E-3</v>
      </c>
    </row>
    <row r="48" spans="1:13" x14ac:dyDescent="0.2">
      <c r="A48" s="19" t="s">
        <v>36</v>
      </c>
      <c r="B48" s="7">
        <v>5</v>
      </c>
      <c r="C48" s="8"/>
      <c r="D48" s="37">
        <v>4</v>
      </c>
      <c r="E48" s="38"/>
      <c r="F48" s="7">
        <f t="shared" si="2"/>
        <v>9</v>
      </c>
      <c r="G48" s="8"/>
    </row>
    <row r="49" spans="1:13" x14ac:dyDescent="0.2">
      <c r="A49" s="19" t="s">
        <v>29</v>
      </c>
      <c r="B49" s="7">
        <f>SUM(B41:B48)</f>
        <v>3488</v>
      </c>
      <c r="C49" s="8"/>
      <c r="D49" s="37">
        <f>SUM(D41:D48)</f>
        <v>16272</v>
      </c>
      <c r="E49" s="38"/>
      <c r="F49" s="7">
        <f>SUM(F41:F48)</f>
        <v>19760</v>
      </c>
      <c r="G49" s="8"/>
    </row>
    <row r="50" spans="1:13" s="22" customFormat="1" x14ac:dyDescent="0.2">
      <c r="A50" s="20" t="s">
        <v>37</v>
      </c>
      <c r="B50" s="34">
        <v>32</v>
      </c>
      <c r="C50" s="34"/>
      <c r="D50" s="44">
        <v>23</v>
      </c>
      <c r="E50" s="38"/>
      <c r="F50" s="34">
        <v>25</v>
      </c>
      <c r="G50" s="21"/>
      <c r="I50"/>
      <c r="J50"/>
      <c r="K50"/>
      <c r="L50"/>
      <c r="M50"/>
    </row>
    <row r="51" spans="1:13" s="24" customFormat="1" x14ac:dyDescent="0.2">
      <c r="A51" s="23" t="s">
        <v>38</v>
      </c>
      <c r="B51" s="34">
        <v>29</v>
      </c>
      <c r="C51" s="34"/>
      <c r="D51" s="44">
        <v>21</v>
      </c>
      <c r="E51" s="44"/>
      <c r="F51" s="34">
        <v>22</v>
      </c>
      <c r="G51" s="21"/>
      <c r="I51"/>
      <c r="J51"/>
      <c r="K51"/>
      <c r="L51"/>
      <c r="M51"/>
    </row>
    <row r="52" spans="1:13" x14ac:dyDescent="0.2">
      <c r="A52" s="94" t="s">
        <v>53</v>
      </c>
      <c r="B52" s="54"/>
      <c r="C52" s="54"/>
      <c r="D52" s="54"/>
      <c r="E52" s="54"/>
      <c r="F52" s="54"/>
      <c r="G52" s="54"/>
    </row>
    <row r="53" spans="1:13" x14ac:dyDescent="0.2">
      <c r="A53" t="s">
        <v>41</v>
      </c>
      <c r="I53" s="22"/>
      <c r="J53" s="22"/>
      <c r="K53" s="22"/>
      <c r="L53" s="22"/>
      <c r="M53" s="22"/>
    </row>
    <row r="54" spans="1:13" x14ac:dyDescent="0.2">
      <c r="A54" s="116" t="s">
        <v>63</v>
      </c>
      <c r="I54" s="24"/>
      <c r="J54" s="24"/>
      <c r="K54" s="24"/>
      <c r="L54" s="24"/>
      <c r="M54" s="24"/>
    </row>
  </sheetData>
  <mergeCells count="5">
    <mergeCell ref="A1:G1"/>
    <mergeCell ref="A2:G2"/>
    <mergeCell ref="B3:C3"/>
    <mergeCell ref="D3:E3"/>
    <mergeCell ref="F3:G3"/>
  </mergeCells>
  <pageMargins left="0.75" right="0.75" top="0.5" bottom="0.5" header="0.5" footer="0.5"/>
  <pageSetup orientation="portrait" r:id="rId1"/>
  <headerFooter alignWithMargins="0">
    <oddFooter>&amp;LD:\OU DATA BOOK\Student Profile\Student Information.xls</oddFooter>
  </headerFooter>
  <rowBreaks count="1" manualBreakCount="1">
    <brk id="5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54"/>
  <sheetViews>
    <sheetView zoomScale="120" zoomScaleNormal="120" workbookViewId="0">
      <selection activeCell="D3" sqref="D3:E51"/>
    </sheetView>
  </sheetViews>
  <sheetFormatPr defaultColWidth="10.28515625" defaultRowHeight="12.75" x14ac:dyDescent="0.2"/>
  <cols>
    <col min="1" max="1" width="24" customWidth="1"/>
    <col min="2" max="2" width="9.7109375" style="28" customWidth="1"/>
    <col min="3" max="3" width="9.7109375" style="29" customWidth="1"/>
    <col min="4" max="4" width="9.7109375" style="30" customWidth="1"/>
    <col min="5" max="5" width="9.7109375" style="31" customWidth="1"/>
  </cols>
  <sheetData>
    <row r="1" spans="1:7" s="1" customFormat="1" ht="18" x14ac:dyDescent="0.25">
      <c r="A1" s="148" t="s">
        <v>0</v>
      </c>
      <c r="B1" s="149"/>
      <c r="C1" s="149"/>
      <c r="D1" s="149"/>
      <c r="E1" s="149"/>
      <c r="F1" s="149"/>
      <c r="G1" s="150"/>
    </row>
    <row r="2" spans="1:7" s="2" customFormat="1" ht="18" x14ac:dyDescent="0.25">
      <c r="A2" s="143" t="s">
        <v>58</v>
      </c>
      <c r="B2" s="144"/>
      <c r="C2" s="144"/>
      <c r="D2" s="144"/>
      <c r="E2" s="144"/>
      <c r="F2" s="144"/>
      <c r="G2" s="147"/>
    </row>
    <row r="3" spans="1:7" x14ac:dyDescent="0.2">
      <c r="A3" s="3"/>
      <c r="B3" s="137" t="s">
        <v>1</v>
      </c>
      <c r="C3" s="138"/>
      <c r="D3" s="145" t="s">
        <v>2</v>
      </c>
      <c r="E3" s="146"/>
      <c r="F3" s="137" t="s">
        <v>3</v>
      </c>
      <c r="G3" s="138"/>
    </row>
    <row r="4" spans="1:7" x14ac:dyDescent="0.2">
      <c r="A4" s="6" t="s">
        <v>4</v>
      </c>
      <c r="B4" s="7">
        <v>3450</v>
      </c>
      <c r="C4" s="8"/>
      <c r="D4" s="37">
        <v>15816</v>
      </c>
      <c r="E4" s="38"/>
      <c r="F4" s="7">
        <f>B4+D4</f>
        <v>19266</v>
      </c>
      <c r="G4" s="8"/>
    </row>
    <row r="5" spans="1:7" x14ac:dyDescent="0.2">
      <c r="A5" s="6" t="s">
        <v>5</v>
      </c>
      <c r="B5" s="7">
        <v>25438</v>
      </c>
      <c r="C5" s="8"/>
      <c r="D5" s="37">
        <v>195933</v>
      </c>
      <c r="E5" s="38"/>
      <c r="F5" s="7">
        <f>B5+D5</f>
        <v>221371</v>
      </c>
      <c r="G5" s="8"/>
    </row>
    <row r="6" spans="1:7" x14ac:dyDescent="0.2">
      <c r="A6" s="9"/>
      <c r="B6" s="10"/>
      <c r="C6" s="11"/>
      <c r="D6" s="39"/>
      <c r="E6" s="38"/>
      <c r="F6" s="7"/>
      <c r="G6" s="8"/>
    </row>
    <row r="7" spans="1:7" x14ac:dyDescent="0.2">
      <c r="A7" s="12" t="s">
        <v>6</v>
      </c>
      <c r="B7" s="33">
        <v>1016.21</v>
      </c>
      <c r="C7" s="8"/>
      <c r="D7" s="40">
        <v>6495</v>
      </c>
      <c r="E7" s="38"/>
      <c r="F7" s="33">
        <f>B7+D7</f>
        <v>7511.21</v>
      </c>
      <c r="G7" s="8"/>
    </row>
    <row r="8" spans="1:7" x14ac:dyDescent="0.2">
      <c r="A8" s="3"/>
      <c r="B8" s="10"/>
      <c r="C8" s="11"/>
      <c r="D8" s="39"/>
      <c r="E8" s="38"/>
      <c r="F8" s="7"/>
      <c r="G8" s="8"/>
    </row>
    <row r="9" spans="1:7" s="15" customFormat="1" x14ac:dyDescent="0.2">
      <c r="A9" s="12" t="s">
        <v>7</v>
      </c>
      <c r="B9" s="4"/>
      <c r="C9" s="5"/>
      <c r="D9" s="35"/>
      <c r="E9" s="38"/>
      <c r="F9" s="13"/>
      <c r="G9" s="14"/>
    </row>
    <row r="10" spans="1:7" s="116" customFormat="1" x14ac:dyDescent="0.2">
      <c r="A10" s="16" t="s">
        <v>8</v>
      </c>
      <c r="B10" s="119">
        <v>2151</v>
      </c>
      <c r="C10" s="120">
        <f>B10/B4</f>
        <v>0.62347826086956526</v>
      </c>
      <c r="D10" s="121">
        <v>9518</v>
      </c>
      <c r="E10" s="122">
        <f>D10/D4</f>
        <v>0.60179564997470913</v>
      </c>
      <c r="F10" s="119">
        <f>B10+D10</f>
        <v>11669</v>
      </c>
      <c r="G10" s="120">
        <f>F10/F4</f>
        <v>0.60567839717637284</v>
      </c>
    </row>
    <row r="11" spans="1:7" s="116" customFormat="1" ht="12" customHeight="1" x14ac:dyDescent="0.2">
      <c r="A11" s="16" t="s">
        <v>9</v>
      </c>
      <c r="B11" s="119">
        <v>1299</v>
      </c>
      <c r="C11" s="120">
        <f>B11/B4</f>
        <v>0.3765217391304348</v>
      </c>
      <c r="D11" s="121">
        <v>6298</v>
      </c>
      <c r="E11" s="122">
        <f>D11/D4</f>
        <v>0.39820435002529087</v>
      </c>
      <c r="F11" s="119">
        <f>B11+D11</f>
        <v>7597</v>
      </c>
      <c r="G11" s="120">
        <f>F11/F4</f>
        <v>0.3943216028236271</v>
      </c>
    </row>
    <row r="12" spans="1:7" s="107" customFormat="1" ht="9.6" hidden="1" customHeight="1" x14ac:dyDescent="0.2">
      <c r="A12" s="110" t="s">
        <v>17</v>
      </c>
      <c r="B12" s="103"/>
      <c r="C12" s="104">
        <f>B12/B4</f>
        <v>0</v>
      </c>
      <c r="D12" s="105">
        <v>0</v>
      </c>
      <c r="E12" s="106">
        <f>D12/D4</f>
        <v>0</v>
      </c>
      <c r="F12" s="103">
        <f>B12+D12</f>
        <v>0</v>
      </c>
      <c r="G12" s="104">
        <f>F12/F4</f>
        <v>0</v>
      </c>
    </row>
    <row r="13" spans="1:7" s="107" customFormat="1" x14ac:dyDescent="0.2">
      <c r="A13" s="108"/>
      <c r="B13" s="111"/>
      <c r="C13" s="112"/>
      <c r="D13" s="113"/>
      <c r="E13" s="114"/>
      <c r="F13" s="111"/>
      <c r="G13" s="115"/>
    </row>
    <row r="14" spans="1:7" s="15" customFormat="1" x14ac:dyDescent="0.2">
      <c r="A14" s="12" t="s">
        <v>10</v>
      </c>
      <c r="B14" s="16"/>
      <c r="C14" s="14"/>
      <c r="D14" s="43"/>
      <c r="E14" s="38"/>
      <c r="F14" s="13"/>
      <c r="G14" s="14"/>
    </row>
    <row r="15" spans="1:7" x14ac:dyDescent="0.2">
      <c r="A15" s="16" t="s">
        <v>51</v>
      </c>
      <c r="B15" s="45">
        <v>2523</v>
      </c>
      <c r="C15" s="8">
        <f>B15/(B23-B22)</f>
        <v>0.7823255813953488</v>
      </c>
      <c r="D15" s="37">
        <v>12133</v>
      </c>
      <c r="E15" s="38">
        <f>D15/(D23-D22)</f>
        <v>0.80762830326832191</v>
      </c>
      <c r="F15" s="7">
        <f>B15+D15</f>
        <v>14656</v>
      </c>
      <c r="G15" s="8">
        <f>F15/(F23-F22)</f>
        <v>0.8031565103024989</v>
      </c>
    </row>
    <row r="16" spans="1:7" x14ac:dyDescent="0.2">
      <c r="A16" s="16" t="s">
        <v>12</v>
      </c>
      <c r="B16" s="45">
        <v>238</v>
      </c>
      <c r="C16" s="8">
        <f>B16/(B23-B22)</f>
        <v>7.3798449612403103E-2</v>
      </c>
      <c r="D16" s="37">
        <v>1440</v>
      </c>
      <c r="E16" s="38">
        <f>D16/(D23-D22)</f>
        <v>9.5853025361112953E-2</v>
      </c>
      <c r="F16" s="7">
        <f t="shared" ref="F16:F22" si="0">B16+D16</f>
        <v>1678</v>
      </c>
      <c r="G16" s="8">
        <f>F16/(F23-F22)</f>
        <v>9.1955282770714603E-2</v>
      </c>
    </row>
    <row r="17" spans="1:7" x14ac:dyDescent="0.2">
      <c r="A17" s="16" t="s">
        <v>13</v>
      </c>
      <c r="B17" s="7">
        <v>160</v>
      </c>
      <c r="C17" s="8">
        <f>B17/(B23-B22)</f>
        <v>4.9612403100775193E-2</v>
      </c>
      <c r="D17" s="37">
        <v>714</v>
      </c>
      <c r="E17" s="38">
        <f>D17/(D23-D22)</f>
        <v>4.7527125074885178E-2</v>
      </c>
      <c r="F17" s="7">
        <f t="shared" si="0"/>
        <v>874</v>
      </c>
      <c r="G17" s="8">
        <f>F17/(F23-F22)</f>
        <v>4.7895659798334066E-2</v>
      </c>
    </row>
    <row r="18" spans="1:7" x14ac:dyDescent="0.2">
      <c r="A18" s="16" t="s">
        <v>14</v>
      </c>
      <c r="B18" s="7">
        <v>67</v>
      </c>
      <c r="C18" s="8">
        <f>B18/(B23-B22)</f>
        <v>2.0775193798449613E-2</v>
      </c>
      <c r="D18" s="37">
        <v>395</v>
      </c>
      <c r="E18" s="38">
        <f>D18/(D23-D22)</f>
        <v>2.6293017373360848E-2</v>
      </c>
      <c r="F18" s="7">
        <f t="shared" si="0"/>
        <v>462</v>
      </c>
      <c r="G18" s="8">
        <f>F18/(F23-F22)</f>
        <v>2.5317843051293292E-2</v>
      </c>
    </row>
    <row r="19" spans="1:7" x14ac:dyDescent="0.2">
      <c r="A19" s="16" t="s">
        <v>15</v>
      </c>
      <c r="B19" s="7">
        <v>18</v>
      </c>
      <c r="C19" s="8">
        <f>B19/(B23-B22)</f>
        <v>5.5813953488372094E-3</v>
      </c>
      <c r="D19" s="37">
        <v>149</v>
      </c>
      <c r="E19" s="38">
        <f>D19/(D23-D22)</f>
        <v>9.9181255408373834E-3</v>
      </c>
      <c r="F19" s="7">
        <f t="shared" si="0"/>
        <v>167</v>
      </c>
      <c r="G19" s="8">
        <f>F19/(F23-F22)</f>
        <v>9.1516878562034193E-3</v>
      </c>
    </row>
    <row r="20" spans="1:7" x14ac:dyDescent="0.2">
      <c r="A20" s="16" t="s">
        <v>57</v>
      </c>
      <c r="B20" s="7">
        <v>0</v>
      </c>
      <c r="C20" s="8">
        <f>B20/(B23-B22)</f>
        <v>0</v>
      </c>
      <c r="D20" s="37">
        <v>32</v>
      </c>
      <c r="E20" s="38">
        <f>D20/(D23-D22)</f>
        <v>2.1300672302469546E-3</v>
      </c>
      <c r="F20" s="7">
        <f>B20+D20</f>
        <v>32</v>
      </c>
      <c r="G20" s="8">
        <f>F20/(F23-F22)</f>
        <v>1.7536168347216134E-3</v>
      </c>
    </row>
    <row r="21" spans="1:7" x14ac:dyDescent="0.2">
      <c r="A21" s="16" t="s">
        <v>16</v>
      </c>
      <c r="B21" s="7">
        <v>219</v>
      </c>
      <c r="C21" s="8">
        <f>B21/(B23-B22)</f>
        <v>6.790697674418604E-2</v>
      </c>
      <c r="D21" s="37">
        <v>160</v>
      </c>
      <c r="E21" s="38">
        <f>D21/(D23-D22)</f>
        <v>1.0650336151234773E-2</v>
      </c>
      <c r="F21" s="7">
        <f t="shared" si="0"/>
        <v>379</v>
      </c>
      <c r="G21" s="8">
        <f>F21/(F23-F22)</f>
        <v>2.0769399386234108E-2</v>
      </c>
    </row>
    <row r="22" spans="1:7" x14ac:dyDescent="0.2">
      <c r="A22" s="16" t="s">
        <v>17</v>
      </c>
      <c r="B22" s="7">
        <v>225</v>
      </c>
      <c r="C22" s="8"/>
      <c r="D22" s="37">
        <v>793</v>
      </c>
      <c r="E22" s="38"/>
      <c r="F22" s="7">
        <f t="shared" si="0"/>
        <v>1018</v>
      </c>
      <c r="G22" s="8"/>
    </row>
    <row r="23" spans="1:7" x14ac:dyDescent="0.2">
      <c r="A23" s="16" t="s">
        <v>18</v>
      </c>
      <c r="B23" s="7">
        <f>SUM(B15:B22)</f>
        <v>3450</v>
      </c>
      <c r="C23" s="8"/>
      <c r="D23" s="37">
        <f>SUM(D15:D22)</f>
        <v>15816</v>
      </c>
      <c r="E23" s="38"/>
      <c r="F23" s="7">
        <f>SUM(F15:F22)</f>
        <v>19266</v>
      </c>
      <c r="G23" s="8"/>
    </row>
    <row r="24" spans="1:7" x14ac:dyDescent="0.2">
      <c r="A24" s="3"/>
      <c r="B24" s="4"/>
      <c r="C24" s="5"/>
      <c r="D24" s="35"/>
      <c r="E24" s="36"/>
      <c r="F24" s="13"/>
      <c r="G24" s="14"/>
    </row>
    <row r="25" spans="1:7" x14ac:dyDescent="0.2">
      <c r="A25" s="12" t="s">
        <v>19</v>
      </c>
      <c r="B25" s="7">
        <f>124+1318</f>
        <v>1442</v>
      </c>
      <c r="C25" s="8">
        <f>B25/B4</f>
        <v>0.41797101449275365</v>
      </c>
      <c r="D25" s="37">
        <v>11941</v>
      </c>
      <c r="E25" s="38">
        <f>D25/D4</f>
        <v>0.7549949418310572</v>
      </c>
      <c r="F25" s="7">
        <f>B25+D25</f>
        <v>13383</v>
      </c>
      <c r="G25" s="8">
        <f>F25/F4</f>
        <v>0.69464341326689505</v>
      </c>
    </row>
    <row r="26" spans="1:7" x14ac:dyDescent="0.2">
      <c r="A26" s="12" t="s">
        <v>20</v>
      </c>
      <c r="B26" s="7">
        <v>2008</v>
      </c>
      <c r="C26" s="8">
        <f>B26/B4</f>
        <v>0.58202898550724635</v>
      </c>
      <c r="D26" s="37">
        <v>3875</v>
      </c>
      <c r="E26" s="38">
        <f>D26/D4</f>
        <v>0.24500505816894283</v>
      </c>
      <c r="F26" s="7">
        <f>B26+D26</f>
        <v>5883</v>
      </c>
      <c r="G26" s="8">
        <f>F26/F4</f>
        <v>0.30535658673310495</v>
      </c>
    </row>
    <row r="27" spans="1:7" x14ac:dyDescent="0.2">
      <c r="A27" s="3"/>
      <c r="B27" s="4">
        <f>SUM(B25:B26)</f>
        <v>3450</v>
      </c>
      <c r="C27" s="8"/>
      <c r="D27" s="37">
        <f>SUM(D25:D26)</f>
        <v>15816</v>
      </c>
      <c r="E27" s="38"/>
      <c r="F27" s="7"/>
      <c r="G27" s="8"/>
    </row>
    <row r="28" spans="1:7" s="15" customFormat="1" x14ac:dyDescent="0.2">
      <c r="A28" s="12" t="s">
        <v>21</v>
      </c>
      <c r="B28" s="13"/>
      <c r="C28" s="8"/>
      <c r="D28" s="37"/>
      <c r="E28" s="38"/>
      <c r="F28" s="13"/>
      <c r="G28" s="8"/>
    </row>
    <row r="29" spans="1:7" x14ac:dyDescent="0.2">
      <c r="A29" s="16" t="s">
        <v>22</v>
      </c>
      <c r="B29" s="7">
        <v>1558</v>
      </c>
      <c r="C29" s="8">
        <f>B29/B4</f>
        <v>0.45159420289855073</v>
      </c>
      <c r="D29" s="37">
        <v>7338</v>
      </c>
      <c r="E29" s="38">
        <f>D29/D4</f>
        <v>0.46396054628224581</v>
      </c>
      <c r="F29" s="17">
        <f>B29+D29</f>
        <v>8896</v>
      </c>
      <c r="G29" s="8">
        <f>F29/F4</f>
        <v>0.46174608117927957</v>
      </c>
    </row>
    <row r="30" spans="1:7" x14ac:dyDescent="0.2">
      <c r="A30" s="16" t="s">
        <v>23</v>
      </c>
      <c r="B30" s="7">
        <v>742</v>
      </c>
      <c r="C30" s="8">
        <f>B30/B4</f>
        <v>0.21507246376811595</v>
      </c>
      <c r="D30" s="37">
        <v>5271</v>
      </c>
      <c r="E30" s="38">
        <f>D30/D4</f>
        <v>0.33327010622154779</v>
      </c>
      <c r="F30" s="17">
        <f t="shared" ref="F30:F37" si="1">B30+D30</f>
        <v>6013</v>
      </c>
      <c r="G30" s="8">
        <f>F30/F4</f>
        <v>0.31210422505969065</v>
      </c>
    </row>
    <row r="31" spans="1:7" x14ac:dyDescent="0.2">
      <c r="A31" s="16" t="s">
        <v>24</v>
      </c>
      <c r="B31" s="7">
        <v>275</v>
      </c>
      <c r="C31" s="8">
        <f>B31/B4</f>
        <v>7.9710144927536225E-2</v>
      </c>
      <c r="D31" s="37">
        <v>1023</v>
      </c>
      <c r="E31" s="38">
        <f>D31/D4</f>
        <v>6.4681335356600908E-2</v>
      </c>
      <c r="F31" s="17">
        <f t="shared" si="1"/>
        <v>1298</v>
      </c>
      <c r="G31" s="8">
        <f>F31/F4</f>
        <v>6.7372573445447934E-2</v>
      </c>
    </row>
    <row r="32" spans="1:7" x14ac:dyDescent="0.2">
      <c r="A32" s="18" t="s">
        <v>25</v>
      </c>
      <c r="B32" s="7">
        <v>203</v>
      </c>
      <c r="C32" s="8">
        <f>B32/B4</f>
        <v>5.8840579710144926E-2</v>
      </c>
      <c r="D32" s="37">
        <v>975</v>
      </c>
      <c r="E32" s="38">
        <f>D32/D4</f>
        <v>6.1646433990895297E-2</v>
      </c>
      <c r="F32" s="17">
        <f t="shared" si="1"/>
        <v>1178</v>
      </c>
      <c r="G32" s="8">
        <f>F32/F4</f>
        <v>6.1143984220907298E-2</v>
      </c>
    </row>
    <row r="33" spans="1:7" x14ac:dyDescent="0.2">
      <c r="A33" s="16" t="s">
        <v>26</v>
      </c>
      <c r="B33" s="7">
        <v>327</v>
      </c>
      <c r="C33" s="8">
        <f>B33/B4</f>
        <v>9.4782608695652179E-2</v>
      </c>
      <c r="D33" s="37">
        <v>862</v>
      </c>
      <c r="E33" s="38">
        <f>D33/D4</f>
        <v>5.4501770359129995E-2</v>
      </c>
      <c r="F33" s="17">
        <f t="shared" si="1"/>
        <v>1189</v>
      </c>
      <c r="G33" s="8">
        <f>F33/F4</f>
        <v>6.1714938233156859E-2</v>
      </c>
    </row>
    <row r="34" spans="1:7" x14ac:dyDescent="0.2">
      <c r="A34" s="16" t="s">
        <v>44</v>
      </c>
      <c r="B34" s="7">
        <v>1</v>
      </c>
      <c r="C34" s="8">
        <f>B34/B4</f>
        <v>2.8985507246376811E-4</v>
      </c>
      <c r="D34" s="37">
        <v>5</v>
      </c>
      <c r="E34" s="38">
        <f>D34/D4</f>
        <v>3.1613555892766819E-4</v>
      </c>
      <c r="F34" s="17">
        <f t="shared" si="1"/>
        <v>6</v>
      </c>
      <c r="G34" s="8">
        <f>F34/F4</f>
        <v>3.114294612270321E-4</v>
      </c>
    </row>
    <row r="35" spans="1:7" x14ac:dyDescent="0.2">
      <c r="A35" s="16" t="s">
        <v>40</v>
      </c>
      <c r="B35" s="7">
        <f>SUM(B29:B34)</f>
        <v>3106</v>
      </c>
      <c r="C35" s="8">
        <f>B35/B4</f>
        <v>0.90028985507246373</v>
      </c>
      <c r="D35" s="37">
        <f>SUM(D29:D34)</f>
        <v>15474</v>
      </c>
      <c r="E35" s="38">
        <f>D35/D4</f>
        <v>0.97837632776934746</v>
      </c>
      <c r="F35" s="17">
        <f t="shared" si="1"/>
        <v>18580</v>
      </c>
      <c r="G35" s="8">
        <f>F35/F4</f>
        <v>0.96439323159970936</v>
      </c>
    </row>
    <row r="36" spans="1:7" x14ac:dyDescent="0.2">
      <c r="A36" s="16" t="s">
        <v>27</v>
      </c>
      <c r="B36" s="7">
        <v>121</v>
      </c>
      <c r="C36" s="8">
        <f>B36/B4</f>
        <v>3.5072463768115944E-2</v>
      </c>
      <c r="D36" s="37">
        <v>173</v>
      </c>
      <c r="E36" s="38">
        <f>D36/D4</f>
        <v>1.093829033889732E-2</v>
      </c>
      <c r="F36" s="17">
        <f t="shared" si="1"/>
        <v>294</v>
      </c>
      <c r="G36" s="8">
        <f>F36/F4</f>
        <v>1.5260043600124572E-2</v>
      </c>
    </row>
    <row r="37" spans="1:7" x14ac:dyDescent="0.2">
      <c r="A37" s="16" t="s">
        <v>28</v>
      </c>
      <c r="B37" s="7">
        <v>223</v>
      </c>
      <c r="C37" s="8">
        <f>B37/B4</f>
        <v>6.4637681159420285E-2</v>
      </c>
      <c r="D37" s="37">
        <v>169</v>
      </c>
      <c r="E37" s="38">
        <f>D37/D4</f>
        <v>1.0685381891755184E-2</v>
      </c>
      <c r="F37" s="17">
        <f t="shared" si="1"/>
        <v>392</v>
      </c>
      <c r="G37" s="8">
        <f>F37/F4</f>
        <v>2.0346724800166097E-2</v>
      </c>
    </row>
    <row r="38" spans="1:7" x14ac:dyDescent="0.2">
      <c r="A38" s="16" t="s">
        <v>29</v>
      </c>
      <c r="B38" s="7">
        <f>SUM(B35:B37)</f>
        <v>3450</v>
      </c>
      <c r="C38" s="8"/>
      <c r="D38" s="37">
        <f>SUM(D35:D37)</f>
        <v>15816</v>
      </c>
      <c r="E38" s="38"/>
      <c r="F38" s="17">
        <f>SUM(F35:F37)</f>
        <v>19266</v>
      </c>
      <c r="G38" s="8"/>
    </row>
    <row r="39" spans="1:7" x14ac:dyDescent="0.2">
      <c r="A39" s="3"/>
      <c r="B39" s="4"/>
      <c r="C39" s="8"/>
      <c r="D39" s="35"/>
      <c r="E39" s="38"/>
      <c r="F39" s="13"/>
      <c r="G39" s="8"/>
    </row>
    <row r="40" spans="1:7" s="15" customFormat="1" x14ac:dyDescent="0.2">
      <c r="A40" s="12" t="s">
        <v>43</v>
      </c>
      <c r="B40" s="13"/>
      <c r="C40" s="8"/>
      <c r="D40" s="37"/>
      <c r="E40" s="38"/>
      <c r="F40" s="13"/>
      <c r="G40" s="8"/>
    </row>
    <row r="41" spans="1:7" x14ac:dyDescent="0.2">
      <c r="A41" s="16" t="s">
        <v>42</v>
      </c>
      <c r="B41" s="7">
        <v>0</v>
      </c>
      <c r="C41" s="8"/>
      <c r="D41" s="37">
        <v>18</v>
      </c>
      <c r="E41" s="38">
        <f>D41/(D49-D48)</f>
        <v>1.1390242359045752E-3</v>
      </c>
      <c r="F41" s="7">
        <f t="shared" ref="F41:F48" si="2">B41+D41</f>
        <v>18</v>
      </c>
      <c r="G41" s="8">
        <f>F41/(F49-F48)</f>
        <v>9.3559956338687042E-4</v>
      </c>
    </row>
    <row r="42" spans="1:7" x14ac:dyDescent="0.2">
      <c r="A42" s="16" t="s">
        <v>30</v>
      </c>
      <c r="B42" s="7">
        <v>201</v>
      </c>
      <c r="C42" s="8">
        <f>B42/(B49-B48)</f>
        <v>5.8498253783469151E-2</v>
      </c>
      <c r="D42" s="37">
        <v>10471</v>
      </c>
      <c r="E42" s="38">
        <f>D42/(D49-D48)</f>
        <v>0.66259570967537806</v>
      </c>
      <c r="F42" s="7">
        <f t="shared" si="2"/>
        <v>10672</v>
      </c>
      <c r="G42" s="8">
        <f>F42/(F49-F48)</f>
        <v>0.5547065855813712</v>
      </c>
    </row>
    <row r="43" spans="1:7" x14ac:dyDescent="0.2">
      <c r="A43" s="16" t="s">
        <v>31</v>
      </c>
      <c r="B43" s="7">
        <v>493</v>
      </c>
      <c r="C43" s="8">
        <f>B43/(B49-B48)</f>
        <v>0.14348079161816066</v>
      </c>
      <c r="D43" s="37">
        <v>2007</v>
      </c>
      <c r="E43" s="38">
        <f>D43/(D49-D48)</f>
        <v>0.12700120230336012</v>
      </c>
      <c r="F43" s="7">
        <f t="shared" si="2"/>
        <v>2500</v>
      </c>
      <c r="G43" s="8">
        <f>F43/(F49-F48)</f>
        <v>0.12994438380373199</v>
      </c>
    </row>
    <row r="44" spans="1:7" x14ac:dyDescent="0.2">
      <c r="A44" s="16" t="s">
        <v>32</v>
      </c>
      <c r="B44" s="7">
        <v>1591</v>
      </c>
      <c r="C44" s="8">
        <f>B44/(B49-B48)</f>
        <v>0.46303841676367868</v>
      </c>
      <c r="D44" s="37">
        <v>2325</v>
      </c>
      <c r="E44" s="38">
        <f>D44/(D49-D48)</f>
        <v>0.14712396380434095</v>
      </c>
      <c r="F44" s="7">
        <f t="shared" si="2"/>
        <v>3916</v>
      </c>
      <c r="G44" s="8">
        <f>F44/(F49-F48)</f>
        <v>0.2035448827901658</v>
      </c>
    </row>
    <row r="45" spans="1:7" x14ac:dyDescent="0.2">
      <c r="A45" s="16" t="s">
        <v>33</v>
      </c>
      <c r="B45" s="7">
        <v>691</v>
      </c>
      <c r="C45" s="8">
        <f>B45/(B49-B48)</f>
        <v>0.20110593713620489</v>
      </c>
      <c r="D45" s="37">
        <v>591</v>
      </c>
      <c r="E45" s="38">
        <f>D45/(D49-D48)</f>
        <v>3.7397962412200218E-2</v>
      </c>
      <c r="F45" s="7">
        <f t="shared" si="2"/>
        <v>1282</v>
      </c>
      <c r="G45" s="8">
        <f>F45/(F49-F48)</f>
        <v>6.6635480014553772E-2</v>
      </c>
    </row>
    <row r="46" spans="1:7" x14ac:dyDescent="0.2">
      <c r="A46" s="16" t="s">
        <v>34</v>
      </c>
      <c r="B46" s="7">
        <v>336</v>
      </c>
      <c r="C46" s="8">
        <f>B46/(B49-B48)</f>
        <v>9.7788125727590228E-2</v>
      </c>
      <c r="D46" s="37">
        <v>304</v>
      </c>
      <c r="E46" s="38">
        <f>D46/(D49-D48)</f>
        <v>1.9236853761943933E-2</v>
      </c>
      <c r="F46" s="7">
        <f t="shared" si="2"/>
        <v>640</v>
      </c>
      <c r="G46" s="8">
        <f>F46/(F49-F48)</f>
        <v>3.3265762253755396E-2</v>
      </c>
    </row>
    <row r="47" spans="1:7" x14ac:dyDescent="0.2">
      <c r="A47" s="16" t="s">
        <v>35</v>
      </c>
      <c r="B47" s="7">
        <v>124</v>
      </c>
      <c r="C47" s="8">
        <f>B47/(B49-B48)</f>
        <v>3.6088474970896393E-2</v>
      </c>
      <c r="D47" s="37">
        <v>87</v>
      </c>
      <c r="E47" s="38">
        <f>D47/(D49-D48)</f>
        <v>5.5052838068721131E-3</v>
      </c>
      <c r="F47" s="7">
        <f t="shared" si="2"/>
        <v>211</v>
      </c>
      <c r="G47" s="8">
        <f>F47/(F49-F48)</f>
        <v>1.0967305993034981E-2</v>
      </c>
    </row>
    <row r="48" spans="1:7" x14ac:dyDescent="0.2">
      <c r="A48" s="19" t="s">
        <v>36</v>
      </c>
      <c r="B48" s="7">
        <v>14</v>
      </c>
      <c r="C48" s="8"/>
      <c r="D48" s="37">
        <v>13</v>
      </c>
      <c r="E48" s="38"/>
      <c r="F48" s="7">
        <f t="shared" si="2"/>
        <v>27</v>
      </c>
      <c r="G48" s="8"/>
    </row>
    <row r="49" spans="1:7" s="116" customFormat="1" x14ac:dyDescent="0.2">
      <c r="A49" s="16" t="s">
        <v>29</v>
      </c>
      <c r="B49" s="119">
        <f>SUM(B41:B48)</f>
        <v>3450</v>
      </c>
      <c r="C49" s="120"/>
      <c r="D49" s="121">
        <f>SUM(D41:D48)</f>
        <v>15816</v>
      </c>
      <c r="E49" s="122"/>
      <c r="F49" s="119">
        <f>SUM(F41:F48)</f>
        <v>19266</v>
      </c>
      <c r="G49" s="120"/>
    </row>
    <row r="50" spans="1:7" s="22" customFormat="1" x14ac:dyDescent="0.2">
      <c r="A50" s="20" t="s">
        <v>37</v>
      </c>
      <c r="B50" s="34">
        <v>33</v>
      </c>
      <c r="C50" s="34"/>
      <c r="D50" s="44">
        <v>23</v>
      </c>
      <c r="E50" s="38"/>
      <c r="F50" s="34">
        <v>25</v>
      </c>
      <c r="G50" s="21"/>
    </row>
    <row r="51" spans="1:7" s="24" customFormat="1" x14ac:dyDescent="0.2">
      <c r="A51" s="23" t="s">
        <v>38</v>
      </c>
      <c r="B51" s="34">
        <v>29</v>
      </c>
      <c r="C51" s="34"/>
      <c r="D51" s="44">
        <v>21</v>
      </c>
      <c r="E51" s="44"/>
      <c r="F51" s="34">
        <v>22</v>
      </c>
      <c r="G51" s="21"/>
    </row>
    <row r="52" spans="1:7" x14ac:dyDescent="0.2">
      <c r="A52" s="94" t="s">
        <v>53</v>
      </c>
      <c r="B52" s="54"/>
      <c r="C52" s="54"/>
      <c r="D52" s="54"/>
      <c r="E52" s="54"/>
      <c r="F52" s="54"/>
      <c r="G52" s="54"/>
    </row>
    <row r="53" spans="1:7" x14ac:dyDescent="0.2">
      <c r="A53" t="s">
        <v>41</v>
      </c>
    </row>
    <row r="54" spans="1:7" x14ac:dyDescent="0.2">
      <c r="A54" s="116" t="s">
        <v>63</v>
      </c>
    </row>
  </sheetData>
  <mergeCells count="5">
    <mergeCell ref="A1:G1"/>
    <mergeCell ref="A2:G2"/>
    <mergeCell ref="B3:C3"/>
    <mergeCell ref="D3:E3"/>
    <mergeCell ref="F3:G3"/>
  </mergeCells>
  <pageMargins left="0.75" right="0.75" top="0.5" bottom="0.5" header="0.5" footer="0.5"/>
  <pageSetup orientation="portrait" r:id="rId1"/>
  <headerFooter alignWithMargins="0">
    <oddFooter>&amp;LD:\OU DATA BOOK\Student Profile\Student Information.xls</oddFooter>
  </headerFooter>
  <rowBreaks count="1" manualBreakCount="1">
    <brk id="5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ACEC01D-9277-46F4-99C6-2451EA17ED4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Compare</vt:lpstr>
      <vt:lpstr>UG student info</vt:lpstr>
      <vt:lpstr>student info fa 18</vt:lpstr>
      <vt:lpstr>student info fa 17</vt:lpstr>
      <vt:lpstr>student info fa 16</vt:lpstr>
      <vt:lpstr>student info fa 15</vt:lpstr>
      <vt:lpstr>student info fa 14</vt:lpstr>
      <vt:lpstr>student info fa 13</vt:lpstr>
      <vt:lpstr>student info fa 12</vt:lpstr>
      <vt:lpstr>student info fa 11</vt:lpstr>
      <vt:lpstr>student info fa 10</vt:lpstr>
      <vt:lpstr>student info fa 09</vt:lpstr>
      <vt:lpstr>student info fa 08</vt:lpstr>
      <vt:lpstr>student info fa 07</vt:lpstr>
      <vt:lpstr>student info fa 06</vt:lpstr>
      <vt:lpstr>'student info fa 06'!Print_Area</vt:lpstr>
      <vt:lpstr>'student info fa 07'!Print_Area</vt:lpstr>
      <vt:lpstr>'student info fa 08'!Print_Area</vt:lpstr>
      <vt:lpstr>'student info fa 09'!Print_Area</vt:lpstr>
      <vt:lpstr>'student info fa 10'!Print_Area</vt:lpstr>
      <vt:lpstr>'student info fa 11'!Print_Area</vt:lpstr>
      <vt:lpstr>'student info fa 12'!Print_Area</vt:lpstr>
      <vt:lpstr>'student info fa 13'!Print_Area</vt:lpstr>
      <vt:lpstr>'student info fa 14'!Print_Area</vt:lpstr>
      <vt:lpstr>'student info fa 15'!Print_Area</vt:lpstr>
      <vt:lpstr>'student info fa 16'!Print_Area</vt:lpstr>
      <vt:lpstr>'student info fa 17'!Print_Area</vt:lpstr>
      <vt:lpstr>'student info fa 18'!Print_Area</vt:lpstr>
      <vt:lpstr>'UG student info'!Print_Area</vt:lpstr>
    </vt:vector>
  </TitlesOfParts>
  <Company>Oakland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Taeko Yokoyama</cp:lastModifiedBy>
  <cp:lastPrinted>2007-11-15T15:06:44Z</cp:lastPrinted>
  <dcterms:created xsi:type="dcterms:W3CDTF">1999-05-11T17:49:45Z</dcterms:created>
  <dcterms:modified xsi:type="dcterms:W3CDTF">2018-10-04T20:00:59Z</dcterms:modified>
</cp:coreProperties>
</file>