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firstSheet="1" activeTab="1"/>
  </bookViews>
  <sheets>
    <sheet name="Full Funding" sheetId="1" r:id="rId1"/>
    <sheet name="Work Learn" sheetId="2" r:id="rId2"/>
    <sheet name="Technol Enhance" sheetId="3" r:id="rId3"/>
    <sheet name="Diversity Schl" sheetId="4" r:id="rId4"/>
    <sheet name="Disabilities" sheetId="5" r:id="rId5"/>
    <sheet name="B" sheetId="6" r:id="rId6"/>
    <sheet name="C" sheetId="7" r:id="rId7"/>
    <sheet name="D" sheetId="8" r:id="rId8"/>
    <sheet name="E" sheetId="9" r:id="rId9"/>
    <sheet name="H" sheetId="10" r:id="rId10"/>
    <sheet name="I" sheetId="11" r:id="rId11"/>
    <sheet name="J" sheetId="12" r:id="rId12"/>
    <sheet name="K" sheetId="13" r:id="rId13"/>
  </sheets>
  <definedNames>
    <definedName name="_xlnm.Print_Area" localSheetId="10">'I'!$A$1:$N$40</definedName>
  </definedNames>
  <calcPr fullCalcOnLoad="1"/>
</workbook>
</file>

<file path=xl/sharedStrings.xml><?xml version="1.0" encoding="utf-8"?>
<sst xmlns="http://schemas.openxmlformats.org/spreadsheetml/2006/main" count="478" uniqueCount="79">
  <si>
    <t>State of Michigan, Department of Management and Budget, Office of the Budget</t>
  </si>
  <si>
    <t>Form R4, Program Revision Request - Resources and Performance Data</t>
  </si>
  <si>
    <t xml:space="preserve"> </t>
  </si>
  <si>
    <t>Institution:</t>
  </si>
  <si>
    <t xml:space="preserve">    Oakland University</t>
  </si>
  <si>
    <t xml:space="preserve">   Fiscal Year</t>
  </si>
  <si>
    <t>PRR Title:</t>
  </si>
  <si>
    <t>Full State Appropriation Funding</t>
  </si>
  <si>
    <t>Priority Number:</t>
  </si>
  <si>
    <t>Program:</t>
  </si>
  <si>
    <t>Instruction, Student Services, Academic Support</t>
  </si>
  <si>
    <t>Subprogram:</t>
  </si>
  <si>
    <t>Various</t>
  </si>
  <si>
    <t>Budget</t>
  </si>
  <si>
    <t>Request</t>
  </si>
  <si>
    <t>RESOURCES</t>
  </si>
  <si>
    <t xml:space="preserve">    FTE Positions</t>
  </si>
  <si>
    <t xml:space="preserve">      Faculty</t>
  </si>
  <si>
    <t xml:space="preserve">      Administrative/Professional</t>
  </si>
  <si>
    <t xml:space="preserve">      Service</t>
  </si>
  <si>
    <t xml:space="preserve">   Compensation</t>
  </si>
  <si>
    <t xml:space="preserve">   Supplies and Expense</t>
  </si>
  <si>
    <t xml:space="preserve">   Equipment</t>
  </si>
  <si>
    <t xml:space="preserve">   Total Operating Expenditures</t>
  </si>
  <si>
    <t>FUNDING SOURCES</t>
  </si>
  <si>
    <t xml:space="preserve">   Non-General Fund</t>
  </si>
  <si>
    <t xml:space="preserve">   Institutional Revenue</t>
  </si>
  <si>
    <t xml:space="preserve">   State Appropriations</t>
  </si>
  <si>
    <t xml:space="preserve">    Work-Learn Center</t>
  </si>
  <si>
    <t xml:space="preserve">    Student Services</t>
  </si>
  <si>
    <t xml:space="preserve">    Counseling</t>
  </si>
  <si>
    <t>Current</t>
  </si>
  <si>
    <t xml:space="preserve">Budget </t>
  </si>
  <si>
    <t>Year</t>
  </si>
  <si>
    <t>Increase</t>
  </si>
  <si>
    <t xml:space="preserve">  Technology Enhancements</t>
  </si>
  <si>
    <t>Instruction, Academic Support, Administrative Support</t>
  </si>
  <si>
    <t>Oakland University</t>
  </si>
  <si>
    <t>Diversity Student Scholarships</t>
  </si>
  <si>
    <t>Financial Aid</t>
  </si>
  <si>
    <t xml:space="preserve">    Enhancement of Services to Students with Disabilities</t>
  </si>
  <si>
    <t xml:space="preserve">    4</t>
  </si>
  <si>
    <t xml:space="preserve">    Disability Support Services:  Student Affairs</t>
  </si>
  <si>
    <t>1999-00</t>
  </si>
  <si>
    <t xml:space="preserve">    Educational and Informational Technology Infrastructure</t>
  </si>
  <si>
    <t xml:space="preserve">    2</t>
  </si>
  <si>
    <t xml:space="preserve">    Academic Support</t>
  </si>
  <si>
    <t>Year 2 Change</t>
  </si>
  <si>
    <t>Year 2</t>
  </si>
  <si>
    <t>from Budget Year</t>
  </si>
  <si>
    <t>Year 3</t>
  </si>
  <si>
    <t>1998-99</t>
  </si>
  <si>
    <t xml:space="preserve">    Instructional and Research Equipment</t>
  </si>
  <si>
    <t xml:space="preserve">    Instruction</t>
  </si>
  <si>
    <t>Year 4</t>
  </si>
  <si>
    <t xml:space="preserve">    Library Electronic Network and Collection Development</t>
  </si>
  <si>
    <t xml:space="preserve">    8</t>
  </si>
  <si>
    <t xml:space="preserve">    Library</t>
  </si>
  <si>
    <t xml:space="preserve">    Rounded To</t>
  </si>
  <si>
    <t xml:space="preserve">    Academic Computing Support</t>
  </si>
  <si>
    <t xml:space="preserve">    6</t>
  </si>
  <si>
    <t xml:space="preserve">    Computer</t>
  </si>
  <si>
    <t>PERFORMANCE DATA</t>
  </si>
  <si>
    <t xml:space="preserve">    Information Technology Institute</t>
  </si>
  <si>
    <t xml:space="preserve">    5</t>
  </si>
  <si>
    <t>Administrative Information Systems</t>
  </si>
  <si>
    <t xml:space="preserve">    10</t>
  </si>
  <si>
    <t xml:space="preserve">    Institutional Support</t>
  </si>
  <si>
    <t xml:space="preserve">    Computing Support</t>
  </si>
  <si>
    <t>0.0</t>
  </si>
  <si>
    <t>15.0</t>
  </si>
  <si>
    <t>.5</t>
  </si>
  <si>
    <t>1997-98</t>
  </si>
  <si>
    <t xml:space="preserve">   New Faculty Positions</t>
  </si>
  <si>
    <t xml:space="preserve">   1</t>
  </si>
  <si>
    <t xml:space="preserve">  Instruction</t>
  </si>
  <si>
    <t xml:space="preserve">   Supplies and Expense (Incl New Facility Operations)</t>
  </si>
  <si>
    <t>2002-03</t>
  </si>
  <si>
    <t>FY 2002-03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</si>
</sst>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_(* #,##0.0_);_(* \(#,##0.0\);_(* &quot;-&quot;??_);_(@_)"/>
    <numFmt numFmtId="167" formatCode="_(* #,##0_);_(* \(#,##0\);_(* &quot;-&quot;??_);_(@_)"/>
    <numFmt numFmtId="168" formatCode="&quot;$&quot;#,##0.0_);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8">
    <font>
      <sz val="12"/>
      <name val="SWISS"/>
      <family val="0"/>
    </font>
    <font>
      <sz val="10"/>
      <name val="Arial"/>
      <family val="0"/>
    </font>
    <font>
      <b/>
      <sz val="12"/>
      <name val="SWISS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2"/>
      <name val="SWISS"/>
      <family val="0"/>
    </font>
    <font>
      <u val="singleAccounting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39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 horizontal="right"/>
      <protection/>
    </xf>
    <xf numFmtId="39" fontId="4" fillId="0" borderId="0" xfId="0" applyNumberFormat="1" applyFont="1" applyAlignment="1" applyProtection="1">
      <alignment horizontal="centerContinuous"/>
      <protection/>
    </xf>
    <xf numFmtId="5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5" fontId="4" fillId="0" borderId="0" xfId="0" applyNumberFormat="1" applyFont="1" applyAlignment="1" applyProtection="1">
      <alignment horizontal="left"/>
      <protection/>
    </xf>
    <xf numFmtId="5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 horizontal="centerContinuous"/>
      <protection/>
    </xf>
    <xf numFmtId="37" fontId="0" fillId="0" borderId="0" xfId="0" applyNumberForma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0" xfId="0" applyNumberForma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/>
    </xf>
    <xf numFmtId="5" fontId="0" fillId="0" borderId="0" xfId="0" applyNumberForma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right"/>
      <protection/>
    </xf>
    <xf numFmtId="39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 horizontal="right"/>
      <protection/>
    </xf>
    <xf numFmtId="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67" fontId="4" fillId="0" borderId="0" xfId="15" applyNumberFormat="1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43" fontId="4" fillId="0" borderId="0" xfId="15" applyFont="1" applyAlignment="1" applyProtection="1">
      <alignment/>
      <protection/>
    </xf>
    <xf numFmtId="43" fontId="4" fillId="0" borderId="0" xfId="15" applyFont="1" applyAlignment="1" applyProtection="1">
      <alignment horizontal="right"/>
      <protection/>
    </xf>
    <xf numFmtId="170" fontId="4" fillId="0" borderId="0" xfId="17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0" fontId="4" fillId="0" borderId="0" xfId="17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43" fontId="4" fillId="0" borderId="0" xfId="15" applyFont="1" applyAlignment="1" applyProtection="1">
      <alignment/>
      <protection/>
    </xf>
    <xf numFmtId="167" fontId="7" fillId="0" borderId="0" xfId="15" applyNumberFormat="1" applyFont="1" applyAlignment="1" applyProtection="1">
      <alignment horizontal="right"/>
      <protection/>
    </xf>
    <xf numFmtId="170" fontId="4" fillId="0" borderId="0" xfId="17" applyNumberFormat="1" applyFont="1" applyAlignment="1" applyProtection="1">
      <alignment horizontal="right"/>
      <protection/>
    </xf>
    <xf numFmtId="170" fontId="4" fillId="0" borderId="0" xfId="0" applyNumberFormat="1" applyFont="1" applyAlignment="1" applyProtection="1">
      <alignment/>
      <protection/>
    </xf>
    <xf numFmtId="167" fontId="4" fillId="0" borderId="0" xfId="15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6"/>
  <sheetViews>
    <sheetView defaultGridColor="0" zoomScale="87" zoomScaleNormal="87" colorId="22" workbookViewId="0" topLeftCell="A28">
      <selection activeCell="C42" sqref="C42"/>
    </sheetView>
  </sheetViews>
  <sheetFormatPr defaultColWidth="10.8984375" defaultRowHeight="15"/>
  <cols>
    <col min="1" max="1" width="30.69921875" style="0" customWidth="1"/>
    <col min="2" max="2" width="14.69921875" style="0" customWidth="1"/>
    <col min="3" max="3" width="8.69921875" style="0" customWidth="1"/>
    <col min="4" max="4" width="12.796875" style="0" customWidth="1"/>
    <col min="5" max="5" width="5.69921875" style="0" customWidth="1"/>
    <col min="6" max="6" width="11.19921875" style="0" customWidth="1"/>
    <col min="7" max="7" width="5.69921875" style="0" customWidth="1"/>
    <col min="8" max="8" width="13.1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spans="1:8" ht="15.75">
      <c r="A1" s="64" t="s">
        <v>0</v>
      </c>
      <c r="B1" s="65"/>
      <c r="C1" s="65"/>
      <c r="D1" s="65"/>
      <c r="E1" s="65"/>
      <c r="F1" s="65"/>
      <c r="G1" s="65"/>
      <c r="H1" s="65"/>
    </row>
    <row r="2" spans="1:8" ht="15.75">
      <c r="A2" s="64" t="s">
        <v>1</v>
      </c>
      <c r="B2" s="65"/>
      <c r="C2" s="65"/>
      <c r="D2" s="65"/>
      <c r="E2" s="65"/>
      <c r="F2" s="65"/>
      <c r="G2" s="65"/>
      <c r="H2" s="65"/>
    </row>
    <row r="3" spans="1:11" ht="15.75">
      <c r="A3" s="66" t="s">
        <v>2</v>
      </c>
      <c r="B3" s="66"/>
      <c r="C3" s="66"/>
      <c r="D3" s="66"/>
      <c r="E3" s="66"/>
      <c r="F3" s="66"/>
      <c r="G3" s="66"/>
      <c r="H3" s="66"/>
      <c r="I3" s="2"/>
      <c r="J3" s="2"/>
      <c r="K3" s="1"/>
    </row>
    <row r="4" spans="1:8" ht="15">
      <c r="A4" s="65"/>
      <c r="B4" s="65"/>
      <c r="C4" s="65"/>
      <c r="D4" s="65"/>
      <c r="E4" s="65"/>
      <c r="F4" s="65"/>
      <c r="G4" s="65"/>
      <c r="H4" s="65"/>
    </row>
    <row r="5" spans="1:8" ht="15">
      <c r="A5" s="66" t="s">
        <v>3</v>
      </c>
      <c r="B5" s="67" t="s">
        <v>4</v>
      </c>
      <c r="C5" s="67"/>
      <c r="D5" s="67"/>
      <c r="E5" s="67"/>
      <c r="F5" s="66" t="s">
        <v>5</v>
      </c>
      <c r="G5" s="67"/>
      <c r="H5" s="67" t="s">
        <v>77</v>
      </c>
    </row>
    <row r="6" spans="1:8" ht="15">
      <c r="A6" s="65"/>
      <c r="B6" s="65"/>
      <c r="C6" s="65"/>
      <c r="D6" s="65"/>
      <c r="E6" s="65"/>
      <c r="F6" s="65"/>
      <c r="G6" s="65"/>
      <c r="H6" s="65"/>
    </row>
    <row r="7" spans="1:8" ht="15">
      <c r="A7" s="66" t="s">
        <v>6</v>
      </c>
      <c r="B7" s="67" t="s">
        <v>7</v>
      </c>
      <c r="C7" s="67"/>
      <c r="D7" s="67"/>
      <c r="E7" s="67"/>
      <c r="F7" s="67"/>
      <c r="G7" s="67"/>
      <c r="H7" s="67"/>
    </row>
    <row r="8" spans="1:8" ht="15">
      <c r="A8" s="65"/>
      <c r="B8" s="65"/>
      <c r="C8" s="65"/>
      <c r="D8" s="65"/>
      <c r="E8" s="65"/>
      <c r="F8" s="65"/>
      <c r="G8" s="65"/>
      <c r="H8" s="65"/>
    </row>
    <row r="9" spans="1:8" ht="15">
      <c r="A9" s="66" t="s">
        <v>8</v>
      </c>
      <c r="B9" s="68">
        <v>1</v>
      </c>
      <c r="C9" s="65"/>
      <c r="D9" s="65"/>
      <c r="E9" s="65"/>
      <c r="F9" s="65"/>
      <c r="G9" s="65"/>
      <c r="H9" s="65"/>
    </row>
    <row r="10" spans="1:8" ht="15">
      <c r="A10" s="65"/>
      <c r="B10" s="65"/>
      <c r="C10" s="65"/>
      <c r="D10" s="65"/>
      <c r="E10" s="65"/>
      <c r="F10" s="65"/>
      <c r="G10" s="65"/>
      <c r="H10" s="65"/>
    </row>
    <row r="11" spans="1:8" ht="15">
      <c r="A11" s="66" t="s">
        <v>9</v>
      </c>
      <c r="B11" s="67" t="s">
        <v>10</v>
      </c>
      <c r="C11" s="67"/>
      <c r="D11" s="65"/>
      <c r="E11" s="65"/>
      <c r="F11" s="65"/>
      <c r="G11" s="65"/>
      <c r="H11" s="65"/>
    </row>
    <row r="12" spans="1:8" ht="15">
      <c r="A12" s="65"/>
      <c r="B12" s="65"/>
      <c r="C12" s="65"/>
      <c r="D12" s="65"/>
      <c r="E12" s="65"/>
      <c r="F12" s="65"/>
      <c r="G12" s="65"/>
      <c r="H12" s="65"/>
    </row>
    <row r="13" spans="1:8" ht="15">
      <c r="A13" s="66" t="s">
        <v>11</v>
      </c>
      <c r="B13" s="67" t="s">
        <v>12</v>
      </c>
      <c r="C13" s="67"/>
      <c r="D13" s="65"/>
      <c r="E13" s="65"/>
      <c r="F13" s="65"/>
      <c r="G13" s="65"/>
      <c r="H13" s="65"/>
    </row>
    <row r="14" spans="1:8" ht="15">
      <c r="A14" s="65"/>
      <c r="B14" s="65"/>
      <c r="C14" s="65"/>
      <c r="D14" s="65"/>
      <c r="E14" s="65"/>
      <c r="F14" s="65"/>
      <c r="G14" s="65"/>
      <c r="H14" s="65"/>
    </row>
    <row r="15" spans="1:8" ht="15">
      <c r="A15" s="65"/>
      <c r="B15" s="65"/>
      <c r="C15" s="65"/>
      <c r="D15" s="65"/>
      <c r="E15" s="65"/>
      <c r="F15" s="65"/>
      <c r="G15" s="65"/>
      <c r="H15" s="65"/>
    </row>
    <row r="16" spans="1:8" ht="15">
      <c r="A16" s="65"/>
      <c r="B16" s="65"/>
      <c r="C16" s="65"/>
      <c r="D16" s="65"/>
      <c r="E16" s="65"/>
      <c r="F16" s="65"/>
      <c r="G16" s="65"/>
      <c r="H16" s="65"/>
    </row>
    <row r="17" spans="1:8" ht="15">
      <c r="A17" s="65"/>
      <c r="B17" s="65"/>
      <c r="C17" s="65"/>
      <c r="D17" s="69" t="s">
        <v>78</v>
      </c>
      <c r="E17" s="65"/>
      <c r="F17" s="65"/>
      <c r="G17" s="65"/>
      <c r="H17" s="65"/>
    </row>
    <row r="18" spans="1:8" ht="15">
      <c r="A18" s="65"/>
      <c r="B18" s="65"/>
      <c r="C18" s="65"/>
      <c r="D18" s="69" t="s">
        <v>13</v>
      </c>
      <c r="E18" s="65"/>
      <c r="F18" s="69"/>
      <c r="G18" s="65"/>
      <c r="H18" s="65"/>
    </row>
    <row r="19" spans="1:14" ht="15">
      <c r="A19" s="66"/>
      <c r="B19" s="66"/>
      <c r="C19" s="66"/>
      <c r="D19" s="68" t="s">
        <v>14</v>
      </c>
      <c r="E19" s="70"/>
      <c r="F19" s="71"/>
      <c r="G19" s="66"/>
      <c r="H19" s="65"/>
      <c r="I19" s="2"/>
      <c r="J19" s="6"/>
      <c r="K19" s="2"/>
      <c r="L19" s="6"/>
      <c r="M19" s="2"/>
      <c r="N19" s="6"/>
    </row>
    <row r="20" spans="1:8" ht="15">
      <c r="A20" s="65"/>
      <c r="B20" s="65"/>
      <c r="C20" s="65"/>
      <c r="D20" s="65"/>
      <c r="E20" s="65"/>
      <c r="F20" s="65"/>
      <c r="G20" s="65"/>
      <c r="H20" s="65"/>
    </row>
    <row r="21" spans="1:8" ht="15">
      <c r="A21" s="65" t="s">
        <v>15</v>
      </c>
      <c r="B21" s="65"/>
      <c r="C21" s="65"/>
      <c r="D21" s="65"/>
      <c r="E21" s="65"/>
      <c r="F21" s="65"/>
      <c r="G21" s="65"/>
      <c r="H21" s="65"/>
    </row>
    <row r="22" spans="1:8" ht="15">
      <c r="A22" s="65" t="s">
        <v>16</v>
      </c>
      <c r="B22" s="65"/>
      <c r="C22" s="65"/>
      <c r="D22" s="65"/>
      <c r="E22" s="65"/>
      <c r="F22" s="65"/>
      <c r="G22" s="65"/>
      <c r="H22" s="65"/>
    </row>
    <row r="23" spans="1:8" ht="15">
      <c r="A23" s="66" t="s">
        <v>17</v>
      </c>
      <c r="B23" s="66"/>
      <c r="C23" s="66"/>
      <c r="D23" s="72">
        <v>20</v>
      </c>
      <c r="E23" s="73"/>
      <c r="F23" s="74"/>
      <c r="G23" s="73"/>
      <c r="H23" s="65"/>
    </row>
    <row r="24" spans="1:8" ht="15">
      <c r="A24" s="66" t="s">
        <v>18</v>
      </c>
      <c r="B24" s="66"/>
      <c r="C24" s="66"/>
      <c r="D24" s="72">
        <v>6</v>
      </c>
      <c r="E24" s="73"/>
      <c r="F24" s="73"/>
      <c r="G24" s="73"/>
      <c r="H24" s="65"/>
    </row>
    <row r="25" spans="1:8" ht="15">
      <c r="A25" s="66" t="s">
        <v>19</v>
      </c>
      <c r="B25" s="66"/>
      <c r="C25" s="66"/>
      <c r="D25" s="72">
        <v>5</v>
      </c>
      <c r="E25" s="73"/>
      <c r="F25" s="73"/>
      <c r="G25" s="73"/>
      <c r="H25" s="65"/>
    </row>
    <row r="26" spans="1:8" ht="15">
      <c r="A26" s="66" t="s">
        <v>20</v>
      </c>
      <c r="B26" s="66"/>
      <c r="C26" s="66"/>
      <c r="D26" s="74"/>
      <c r="E26" s="66"/>
      <c r="F26" s="66"/>
      <c r="G26" s="66"/>
      <c r="H26" s="65"/>
    </row>
    <row r="27" spans="1:8" ht="15">
      <c r="A27" s="66" t="s">
        <v>17</v>
      </c>
      <c r="B27" s="66"/>
      <c r="C27" s="66"/>
      <c r="D27" s="83">
        <f>D23*75000</f>
        <v>1500000</v>
      </c>
      <c r="E27" s="75"/>
      <c r="F27" s="75"/>
      <c r="G27" s="75"/>
      <c r="H27" s="65"/>
    </row>
    <row r="28" spans="1:8" ht="15">
      <c r="A28" s="66" t="s">
        <v>18</v>
      </c>
      <c r="B28" s="66"/>
      <c r="C28" s="66"/>
      <c r="D28" s="72">
        <f>D24*65000</f>
        <v>390000</v>
      </c>
      <c r="E28" s="76"/>
      <c r="F28" s="76"/>
      <c r="G28" s="76"/>
      <c r="H28" s="65"/>
    </row>
    <row r="29" spans="1:9" ht="15">
      <c r="A29" s="66" t="s">
        <v>19</v>
      </c>
      <c r="B29" s="66"/>
      <c r="C29" s="66"/>
      <c r="D29" s="72">
        <f>D25*42000</f>
        <v>210000</v>
      </c>
      <c r="E29" s="76"/>
      <c r="F29" s="76"/>
      <c r="G29" s="76"/>
      <c r="H29" s="65"/>
      <c r="I29" s="9"/>
    </row>
    <row r="30" spans="1:9" ht="15">
      <c r="A30" s="66" t="s">
        <v>76</v>
      </c>
      <c r="B30" s="66"/>
      <c r="C30" s="66"/>
      <c r="D30" s="72">
        <v>700000</v>
      </c>
      <c r="E30" s="76"/>
      <c r="F30" s="76"/>
      <c r="G30" s="76"/>
      <c r="H30" s="65"/>
      <c r="I30" s="9"/>
    </row>
    <row r="31" spans="1:9" ht="15">
      <c r="A31" s="66" t="s">
        <v>22</v>
      </c>
      <c r="B31" s="66"/>
      <c r="C31" s="66"/>
      <c r="D31" s="84">
        <v>290000</v>
      </c>
      <c r="E31" s="76"/>
      <c r="F31" s="76"/>
      <c r="G31" s="76"/>
      <c r="H31" s="65"/>
      <c r="I31" s="9"/>
    </row>
    <row r="32" spans="1:9" ht="15">
      <c r="A32" s="66" t="s">
        <v>23</v>
      </c>
      <c r="B32" s="66"/>
      <c r="C32" s="66"/>
      <c r="D32" s="83">
        <f>SUM(D27:D31)</f>
        <v>3090000</v>
      </c>
      <c r="E32" s="75"/>
      <c r="F32" s="88"/>
      <c r="G32" s="75"/>
      <c r="H32" s="65"/>
      <c r="I32" s="9"/>
    </row>
    <row r="33" spans="1:9" ht="15">
      <c r="A33" s="66"/>
      <c r="B33" s="66"/>
      <c r="C33" s="66"/>
      <c r="D33" s="72"/>
      <c r="E33" s="76"/>
      <c r="F33" s="76"/>
      <c r="G33" s="76"/>
      <c r="H33" s="65"/>
      <c r="I33" s="9"/>
    </row>
    <row r="34" spans="1:9" ht="15">
      <c r="A34" s="66" t="s">
        <v>24</v>
      </c>
      <c r="B34" s="66"/>
      <c r="C34" s="66"/>
      <c r="D34" s="72"/>
      <c r="E34" s="76"/>
      <c r="F34" s="76"/>
      <c r="G34" s="76"/>
      <c r="H34" s="65"/>
      <c r="I34" s="9"/>
    </row>
    <row r="35" spans="1:8" ht="15">
      <c r="A35" s="66" t="s">
        <v>25</v>
      </c>
      <c r="B35" s="66"/>
      <c r="C35" s="66"/>
      <c r="D35" s="80">
        <v>0</v>
      </c>
      <c r="E35" s="75"/>
      <c r="F35" s="75"/>
      <c r="G35" s="75"/>
      <c r="H35" s="65"/>
    </row>
    <row r="36" spans="1:8" ht="15">
      <c r="A36" s="66" t="s">
        <v>26</v>
      </c>
      <c r="B36" s="66"/>
      <c r="C36" s="66"/>
      <c r="D36" s="80">
        <v>0</v>
      </c>
      <c r="E36" s="76"/>
      <c r="F36" s="76"/>
      <c r="G36" s="76"/>
      <c r="H36" s="65"/>
    </row>
    <row r="37" spans="1:8" ht="15">
      <c r="A37" s="66" t="s">
        <v>27</v>
      </c>
      <c r="B37" s="66"/>
      <c r="C37" s="66"/>
      <c r="D37" s="83">
        <f>D32</f>
        <v>3090000</v>
      </c>
      <c r="E37" s="76"/>
      <c r="F37" s="76"/>
      <c r="G37" s="76"/>
      <c r="H37" s="65"/>
    </row>
    <row r="38" spans="1:8" ht="15">
      <c r="A38" s="79"/>
      <c r="B38" s="66"/>
      <c r="C38" s="66"/>
      <c r="D38" s="77"/>
      <c r="E38" s="76"/>
      <c r="F38" s="76"/>
      <c r="G38" s="76"/>
      <c r="H38" s="65"/>
    </row>
    <row r="39" spans="1:8" ht="15">
      <c r="A39" s="66"/>
      <c r="B39" s="66"/>
      <c r="C39" s="66"/>
      <c r="D39" s="77"/>
      <c r="E39" s="66"/>
      <c r="F39" s="76"/>
      <c r="G39" s="76"/>
      <c r="H39" s="72"/>
    </row>
    <row r="40" spans="1:8" ht="15">
      <c r="A40" s="66"/>
      <c r="B40" s="66"/>
      <c r="C40" s="66"/>
      <c r="D40" s="90">
        <v>10</v>
      </c>
      <c r="E40" s="66"/>
      <c r="F40" s="76"/>
      <c r="G40" s="76"/>
      <c r="H40" s="72"/>
    </row>
    <row r="41" spans="1:8" ht="15">
      <c r="A41" s="66"/>
      <c r="B41" s="66"/>
      <c r="C41" s="66"/>
      <c r="D41" s="90"/>
      <c r="E41" s="66"/>
      <c r="F41" s="76"/>
      <c r="G41" s="76"/>
      <c r="H41" s="72"/>
    </row>
    <row r="42" spans="1:8" ht="15">
      <c r="A42" s="65"/>
      <c r="B42" s="65"/>
      <c r="C42" s="65"/>
      <c r="D42" s="65"/>
      <c r="E42" s="65"/>
      <c r="F42" s="65"/>
      <c r="G42" s="65"/>
      <c r="H42" s="78"/>
    </row>
    <row r="43" spans="1:8" ht="15">
      <c r="A43" s="65"/>
      <c r="B43" s="65"/>
      <c r="C43" s="65"/>
      <c r="D43" s="65"/>
      <c r="E43" s="65"/>
      <c r="F43" s="65"/>
      <c r="G43" s="65"/>
      <c r="H43" s="78"/>
    </row>
    <row r="44" spans="1:8" ht="15">
      <c r="A44" s="65"/>
      <c r="B44" s="65"/>
      <c r="C44" s="65"/>
      <c r="D44" s="65"/>
      <c r="E44" s="65"/>
      <c r="F44" s="65"/>
      <c r="G44" s="65"/>
      <c r="H44" s="78"/>
    </row>
    <row r="45" spans="1:8" ht="15">
      <c r="A45" s="65"/>
      <c r="B45" s="65"/>
      <c r="C45" s="65"/>
      <c r="D45" s="65"/>
      <c r="E45" s="65"/>
      <c r="F45" s="65"/>
      <c r="G45" s="65"/>
      <c r="H45" s="78"/>
    </row>
    <row r="46" spans="1:8" ht="15">
      <c r="A46" s="65"/>
      <c r="B46" s="65"/>
      <c r="C46" s="65"/>
      <c r="D46" s="65"/>
      <c r="E46" s="65"/>
      <c r="F46" s="65"/>
      <c r="G46" s="65"/>
      <c r="H46" s="78"/>
    </row>
    <row r="47" spans="1:8" ht="15">
      <c r="A47" s="65"/>
      <c r="B47" s="65"/>
      <c r="C47" s="65"/>
      <c r="D47" s="65"/>
      <c r="E47" s="65"/>
      <c r="F47" s="65"/>
      <c r="G47" s="65"/>
      <c r="H47" s="78"/>
    </row>
    <row r="48" spans="1:8" ht="15">
      <c r="A48" s="65"/>
      <c r="B48" s="65"/>
      <c r="C48" s="65"/>
      <c r="D48" s="65"/>
      <c r="E48" s="65"/>
      <c r="F48" s="65"/>
      <c r="G48" s="65"/>
      <c r="H48" s="78"/>
    </row>
    <row r="49" spans="1:8" ht="15">
      <c r="A49" s="65"/>
      <c r="B49" s="65"/>
      <c r="C49" s="65"/>
      <c r="D49" s="65"/>
      <c r="E49" s="65"/>
      <c r="F49" s="65"/>
      <c r="G49" s="65"/>
      <c r="H49" s="78"/>
    </row>
    <row r="50" spans="1:8" ht="15">
      <c r="A50" s="65"/>
      <c r="B50" s="65"/>
      <c r="C50" s="65"/>
      <c r="D50" s="65"/>
      <c r="E50" s="65"/>
      <c r="F50" s="65"/>
      <c r="G50" s="65"/>
      <c r="H50" s="78"/>
    </row>
    <row r="51" spans="1:8" ht="15">
      <c r="A51" s="65"/>
      <c r="B51" s="65"/>
      <c r="C51" s="65"/>
      <c r="D51" s="65"/>
      <c r="E51" s="65"/>
      <c r="F51" s="65"/>
      <c r="G51" s="65"/>
      <c r="H51" s="78"/>
    </row>
    <row r="52" spans="1:8" ht="15">
      <c r="A52" s="65"/>
      <c r="B52" s="65"/>
      <c r="C52" s="65"/>
      <c r="D52" s="65"/>
      <c r="E52" s="65"/>
      <c r="F52" s="65"/>
      <c r="G52" s="65"/>
      <c r="H52" s="78"/>
    </row>
    <row r="53" ht="15">
      <c r="H53" s="10"/>
    </row>
    <row r="54" ht="15">
      <c r="H54" s="10"/>
    </row>
    <row r="55" ht="15">
      <c r="H55" s="10"/>
    </row>
    <row r="56" ht="15">
      <c r="H56" s="10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7" zoomScaleNormal="87" colorId="22" workbookViewId="0" topLeftCell="A1">
      <selection activeCell="A2" sqref="A2"/>
    </sheetView>
  </sheetViews>
  <sheetFormatPr defaultColWidth="9.69921875" defaultRowHeight="15"/>
  <cols>
    <col min="1" max="1" width="15.69921875" style="0" customWidth="1"/>
    <col min="2" max="2" width="14.69921875" style="0" customWidth="1"/>
    <col min="3" max="3" width="8.69921875" style="0" customWidth="1"/>
    <col min="4" max="4" width="10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ht="15.75">
      <c r="A1" s="1" t="s">
        <v>0</v>
      </c>
    </row>
    <row r="2" ht="15.75">
      <c r="A2" s="1" t="s">
        <v>1</v>
      </c>
    </row>
    <row r="3" spans="1:11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"/>
    </row>
    <row r="5" spans="1:8" ht="15">
      <c r="A5" s="2" t="s">
        <v>3</v>
      </c>
      <c r="B5" s="3" t="s">
        <v>4</v>
      </c>
      <c r="C5" s="3"/>
      <c r="D5" s="3"/>
      <c r="E5" s="3"/>
      <c r="F5" s="2" t="s">
        <v>5</v>
      </c>
      <c r="G5" s="3"/>
      <c r="H5" s="3" t="s">
        <v>51</v>
      </c>
    </row>
    <row r="7" spans="1:5" ht="15">
      <c r="A7" s="2" t="s">
        <v>6</v>
      </c>
      <c r="B7" s="3" t="s">
        <v>63</v>
      </c>
      <c r="C7" s="3"/>
      <c r="D7" s="3"/>
      <c r="E7" s="3"/>
    </row>
    <row r="9" spans="1:2" ht="15">
      <c r="A9" s="2" t="s">
        <v>8</v>
      </c>
      <c r="B9" s="3" t="s">
        <v>64</v>
      </c>
    </row>
    <row r="11" spans="1:2" ht="15">
      <c r="A11" s="2" t="s">
        <v>9</v>
      </c>
      <c r="B11" s="48" t="s">
        <v>46</v>
      </c>
    </row>
    <row r="13" spans="1:3" ht="15">
      <c r="A13" s="2" t="s">
        <v>11</v>
      </c>
      <c r="B13" s="3"/>
      <c r="C13" s="3"/>
    </row>
    <row r="17" spans="4:6" ht="15">
      <c r="D17" s="5" t="s">
        <v>31</v>
      </c>
      <c r="F17" s="5" t="s">
        <v>32</v>
      </c>
    </row>
    <row r="18" spans="1:14" ht="15">
      <c r="A18" s="2"/>
      <c r="B18" s="2"/>
      <c r="C18" s="2"/>
      <c r="D18" s="4" t="s">
        <v>33</v>
      </c>
      <c r="E18" s="2"/>
      <c r="F18" s="4" t="s">
        <v>33</v>
      </c>
      <c r="G18" s="2"/>
      <c r="H18" s="4" t="s">
        <v>34</v>
      </c>
      <c r="I18" s="2"/>
      <c r="J18" s="4" t="s">
        <v>48</v>
      </c>
      <c r="K18" s="2"/>
      <c r="L18" s="4" t="s">
        <v>50</v>
      </c>
      <c r="M18" s="2"/>
      <c r="N18" s="4" t="s">
        <v>54</v>
      </c>
    </row>
    <row r="20" ht="15">
      <c r="A20" t="s">
        <v>15</v>
      </c>
    </row>
    <row r="21" ht="15">
      <c r="A21" t="s">
        <v>16</v>
      </c>
    </row>
    <row r="22" spans="1:8" ht="15">
      <c r="A22" s="2" t="s">
        <v>17</v>
      </c>
      <c r="B22" s="2"/>
      <c r="C22" s="2"/>
      <c r="D22" s="7">
        <v>0</v>
      </c>
      <c r="E22" s="7"/>
      <c r="F22" s="49">
        <v>2</v>
      </c>
      <c r="G22" s="7"/>
      <c r="H22" s="49">
        <f>SUM(F22-D22)</f>
        <v>2</v>
      </c>
    </row>
    <row r="23" spans="1:8" ht="15">
      <c r="A23" s="2" t="s">
        <v>18</v>
      </c>
      <c r="B23" s="2"/>
      <c r="C23" s="2"/>
      <c r="D23" s="7">
        <v>0</v>
      </c>
      <c r="E23" s="7"/>
      <c r="F23" s="7">
        <v>2</v>
      </c>
      <c r="G23" s="7"/>
      <c r="H23" s="49">
        <f>SUM(F23-D23)</f>
        <v>2</v>
      </c>
    </row>
    <row r="24" spans="1:8" ht="15">
      <c r="A24" s="2" t="s">
        <v>19</v>
      </c>
      <c r="B24" s="2"/>
      <c r="C24" s="2"/>
      <c r="D24" s="7">
        <v>0</v>
      </c>
      <c r="E24" s="7"/>
      <c r="F24" s="7">
        <v>11</v>
      </c>
      <c r="G24" s="7"/>
      <c r="H24" s="49">
        <f>SUM(F24-D24)</f>
        <v>11</v>
      </c>
    </row>
    <row r="25" ht="15">
      <c r="A25" t="s">
        <v>20</v>
      </c>
    </row>
    <row r="26" spans="1:8" ht="15">
      <c r="A26" s="2" t="s">
        <v>17</v>
      </c>
      <c r="B26" s="2"/>
      <c r="C26" s="2"/>
      <c r="D26" s="8">
        <v>0</v>
      </c>
      <c r="E26" s="8"/>
      <c r="F26" s="8">
        <v>175000</v>
      </c>
      <c r="G26" s="8"/>
      <c r="H26" s="50">
        <f>SUM(F26-D26)</f>
        <v>175000</v>
      </c>
    </row>
    <row r="27" spans="1:8" ht="15">
      <c r="A27" s="2" t="s">
        <v>18</v>
      </c>
      <c r="B27" s="2"/>
      <c r="C27" s="2"/>
      <c r="D27" s="2">
        <v>0</v>
      </c>
      <c r="E27" s="2"/>
      <c r="F27" s="9">
        <v>190000</v>
      </c>
      <c r="G27" s="8"/>
      <c r="H27" s="50">
        <f>SUM(F27-D27)</f>
        <v>190000</v>
      </c>
    </row>
    <row r="28" spans="1:9" ht="15">
      <c r="A28" s="2" t="s">
        <v>19</v>
      </c>
      <c r="B28" s="2"/>
      <c r="C28" s="2"/>
      <c r="D28" s="9">
        <v>0</v>
      </c>
      <c r="E28" s="9"/>
      <c r="F28" s="9">
        <v>35000</v>
      </c>
      <c r="G28" s="9"/>
      <c r="H28" s="50">
        <f>SUM(F28-D28)</f>
        <v>35000</v>
      </c>
      <c r="I28" s="9"/>
    </row>
    <row r="29" spans="1:9" ht="15">
      <c r="A29" s="2" t="s">
        <v>21</v>
      </c>
      <c r="B29" s="2"/>
      <c r="C29" s="2"/>
      <c r="D29" s="9">
        <v>0</v>
      </c>
      <c r="E29" s="9"/>
      <c r="F29" s="9">
        <v>75000</v>
      </c>
      <c r="G29" s="9"/>
      <c r="H29" s="50">
        <f>SUM(F29-D29)</f>
        <v>75000</v>
      </c>
      <c r="I29" s="9"/>
    </row>
    <row r="30" spans="1:9" ht="15">
      <c r="A30" s="2" t="s">
        <v>22</v>
      </c>
      <c r="B30" s="2"/>
      <c r="C30" s="2"/>
      <c r="D30" s="9">
        <v>0</v>
      </c>
      <c r="E30" s="9"/>
      <c r="F30" s="9">
        <v>525000</v>
      </c>
      <c r="G30" s="9"/>
      <c r="H30" s="50">
        <f>SUM(F30-D30)</f>
        <v>525000</v>
      </c>
      <c r="I30" s="9"/>
    </row>
    <row r="31" spans="1:9" ht="15">
      <c r="A31" s="2" t="s">
        <v>23</v>
      </c>
      <c r="B31" s="2"/>
      <c r="C31" s="2"/>
      <c r="D31" s="8">
        <v>0</v>
      </c>
      <c r="E31" s="8"/>
      <c r="F31" s="8">
        <f>SUM(F26:F30)</f>
        <v>1000000</v>
      </c>
      <c r="G31" s="8"/>
      <c r="H31" s="9">
        <f>SUM(H26:H30)</f>
        <v>1000000</v>
      </c>
      <c r="I31" s="9"/>
    </row>
    <row r="32" spans="1:9" ht="15">
      <c r="A32" s="2"/>
      <c r="B32" s="2"/>
      <c r="C32" s="2"/>
      <c r="D32" s="9"/>
      <c r="E32" s="9"/>
      <c r="F32" s="9"/>
      <c r="G32" s="9"/>
      <c r="H32" s="9"/>
      <c r="I32" s="9"/>
    </row>
    <row r="33" spans="1:9" ht="15">
      <c r="A33" s="2" t="s">
        <v>24</v>
      </c>
      <c r="B33" s="2"/>
      <c r="C33" s="2"/>
      <c r="D33" s="9"/>
      <c r="E33" s="9"/>
      <c r="F33" s="9"/>
      <c r="G33" s="9"/>
      <c r="H33" s="9"/>
      <c r="I33" s="9"/>
    </row>
    <row r="34" spans="1:8" ht="15">
      <c r="A34" s="2" t="s">
        <v>25</v>
      </c>
      <c r="B34" s="2"/>
      <c r="C34" s="2"/>
      <c r="D34" s="8">
        <v>0</v>
      </c>
      <c r="E34" s="8"/>
      <c r="F34" s="8">
        <v>0</v>
      </c>
      <c r="G34" s="8"/>
      <c r="H34" s="50">
        <f>SUM(F34-D34)</f>
        <v>0</v>
      </c>
    </row>
    <row r="35" spans="1:8" ht="15">
      <c r="A35" s="2" t="s">
        <v>26</v>
      </c>
      <c r="B35" s="2"/>
      <c r="C35" s="2"/>
      <c r="D35" s="9">
        <v>0</v>
      </c>
      <c r="E35" s="9"/>
      <c r="F35" s="9">
        <v>0</v>
      </c>
      <c r="G35" s="9"/>
      <c r="H35" s="50">
        <f>SUM(F35-D35)</f>
        <v>0</v>
      </c>
    </row>
    <row r="36" spans="1:8" ht="15">
      <c r="A36" s="2" t="s">
        <v>27</v>
      </c>
      <c r="B36" s="2"/>
      <c r="C36" s="2"/>
      <c r="D36" s="9">
        <v>0</v>
      </c>
      <c r="E36" s="9"/>
      <c r="F36" s="9">
        <v>1000000</v>
      </c>
      <c r="G36" s="9"/>
      <c r="H36" s="50">
        <f>SUM(F36-D36)</f>
        <v>1000000</v>
      </c>
    </row>
    <row r="37" spans="1:8" ht="15">
      <c r="A37" s="2"/>
      <c r="B37" s="2"/>
      <c r="C37" s="2"/>
      <c r="D37" s="2"/>
      <c r="E37" s="2"/>
      <c r="F37" s="9"/>
      <c r="G37" s="9"/>
      <c r="H37" s="9"/>
    </row>
    <row r="38" spans="1:8" ht="15">
      <c r="A38" s="2"/>
      <c r="B38" s="2"/>
      <c r="C38" s="2"/>
      <c r="D38" s="2"/>
      <c r="E38" s="2"/>
      <c r="F38" s="9"/>
      <c r="G38" s="9"/>
      <c r="H38" s="9"/>
    </row>
    <row r="39" spans="1:8" ht="15">
      <c r="A39" s="2"/>
      <c r="B39" s="2"/>
      <c r="C39" s="2"/>
      <c r="D39" s="2"/>
      <c r="E39" s="2"/>
      <c r="F39" s="9"/>
      <c r="G39" s="9"/>
      <c r="H39" s="9"/>
    </row>
    <row r="40" spans="1:8" ht="15">
      <c r="A40" s="2"/>
      <c r="B40" s="2"/>
      <c r="C40" s="2"/>
      <c r="D40" s="2"/>
      <c r="E40" s="2"/>
      <c r="F40" s="9"/>
      <c r="G40" s="9"/>
      <c r="H40" s="9"/>
    </row>
    <row r="41" spans="1:8" ht="15">
      <c r="A41" s="2"/>
      <c r="B41" s="2"/>
      <c r="C41" s="2"/>
      <c r="D41" s="2"/>
      <c r="E41" s="2"/>
      <c r="F41" s="9"/>
      <c r="G41" s="9"/>
      <c r="H41" s="9"/>
    </row>
    <row r="42" spans="1:8" ht="15">
      <c r="A42" s="2"/>
      <c r="B42" s="2"/>
      <c r="C42" s="2"/>
      <c r="D42" s="2"/>
      <c r="E42" s="2"/>
      <c r="F42" s="9"/>
      <c r="G42" s="9"/>
      <c r="H42" s="9"/>
    </row>
    <row r="43" spans="1:8" ht="15">
      <c r="A43" s="2"/>
      <c r="B43" s="2"/>
      <c r="C43" s="2"/>
      <c r="D43" s="2"/>
      <c r="E43" s="2"/>
      <c r="F43" s="9"/>
      <c r="G43" s="9"/>
      <c r="H43" s="9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defaultGridColor="0" zoomScale="87" zoomScaleNormal="87" colorId="22" workbookViewId="0" topLeftCell="A1">
      <selection activeCell="A1" sqref="A1"/>
    </sheetView>
  </sheetViews>
  <sheetFormatPr defaultColWidth="9.69921875" defaultRowHeight="15"/>
  <cols>
    <col min="1" max="1" width="15.69921875" style="0" customWidth="1"/>
    <col min="2" max="2" width="14.69921875" style="0" customWidth="1"/>
    <col min="3" max="3" width="8.69921875" style="0" customWidth="1"/>
    <col min="4" max="4" width="10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spans="1:14" ht="15.75">
      <c r="A1" s="5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51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51"/>
      <c r="L3" s="14"/>
      <c r="M3" s="14"/>
      <c r="N3" s="14"/>
    </row>
    <row r="4" spans="1:14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>
      <c r="A5" s="14" t="s">
        <v>3</v>
      </c>
      <c r="B5" s="52" t="s">
        <v>37</v>
      </c>
      <c r="C5" s="52"/>
      <c r="D5" s="52"/>
      <c r="E5" s="52"/>
      <c r="F5" s="14" t="s">
        <v>5</v>
      </c>
      <c r="G5" s="52"/>
      <c r="H5" s="52" t="s">
        <v>51</v>
      </c>
      <c r="I5" s="14"/>
      <c r="J5" s="14"/>
      <c r="K5" s="14"/>
      <c r="L5" s="14"/>
      <c r="M5" s="14"/>
      <c r="N5" s="14"/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>
      <c r="A7" s="14" t="s">
        <v>6</v>
      </c>
      <c r="B7" s="53" t="s">
        <v>65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14" t="s">
        <v>8</v>
      </c>
      <c r="B9" s="52" t="s">
        <v>66</v>
      </c>
      <c r="C9" s="5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>
      <c r="A11" s="14" t="s">
        <v>9</v>
      </c>
      <c r="B11" s="52" t="s">
        <v>67</v>
      </c>
      <c r="C11" s="5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>
      <c r="A13" s="14" t="s">
        <v>11</v>
      </c>
      <c r="B13" s="52" t="s">
        <v>68</v>
      </c>
      <c r="C13" s="5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>
      <c r="A17" s="14"/>
      <c r="B17" s="14"/>
      <c r="C17" s="14"/>
      <c r="D17" s="14" t="s">
        <v>31</v>
      </c>
      <c r="E17" s="14"/>
      <c r="F17" s="14" t="s">
        <v>32</v>
      </c>
      <c r="G17" s="14"/>
      <c r="H17" s="14"/>
      <c r="I17" s="14"/>
      <c r="J17" s="14"/>
      <c r="K17" s="14"/>
      <c r="L17" s="14"/>
      <c r="M17" s="14"/>
      <c r="N17" s="14"/>
    </row>
    <row r="18" spans="1:14" ht="15">
      <c r="A18" s="14"/>
      <c r="B18" s="14"/>
      <c r="C18" s="14"/>
      <c r="D18" s="52" t="s">
        <v>33</v>
      </c>
      <c r="E18" s="14"/>
      <c r="F18" s="52" t="s">
        <v>33</v>
      </c>
      <c r="G18" s="14"/>
      <c r="H18" s="52" t="s">
        <v>34</v>
      </c>
      <c r="I18" s="14"/>
      <c r="J18" s="52" t="s">
        <v>48</v>
      </c>
      <c r="K18" s="14"/>
      <c r="L18" s="52" t="s">
        <v>50</v>
      </c>
      <c r="M18" s="14"/>
      <c r="N18" s="52" t="s">
        <v>54</v>
      </c>
    </row>
    <row r="19" spans="1:14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">
      <c r="A20" s="14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">
      <c r="A22" s="14" t="s">
        <v>17</v>
      </c>
      <c r="B22" s="14"/>
      <c r="C22" s="14"/>
      <c r="D22" s="54" t="s">
        <v>69</v>
      </c>
      <c r="E22" s="55"/>
      <c r="F22" s="56" t="s">
        <v>69</v>
      </c>
      <c r="G22" s="55"/>
      <c r="H22" s="54" t="s">
        <v>69</v>
      </c>
      <c r="I22" s="14"/>
      <c r="J22" s="14"/>
      <c r="K22" s="14"/>
      <c r="L22" s="14"/>
      <c r="M22" s="14"/>
      <c r="N22" s="14"/>
    </row>
    <row r="23" spans="1:14" ht="15">
      <c r="A23" s="14" t="s">
        <v>18</v>
      </c>
      <c r="B23" s="14"/>
      <c r="C23" s="14"/>
      <c r="D23" s="54" t="s">
        <v>70</v>
      </c>
      <c r="E23" s="55"/>
      <c r="F23" s="56" t="s">
        <v>70</v>
      </c>
      <c r="G23" s="55"/>
      <c r="H23" s="54" t="s">
        <v>69</v>
      </c>
      <c r="I23" s="14"/>
      <c r="J23" s="14"/>
      <c r="K23" s="14"/>
      <c r="L23" s="14"/>
      <c r="M23" s="14"/>
      <c r="N23" s="14"/>
    </row>
    <row r="24" spans="1:14" ht="15">
      <c r="A24" s="14" t="s">
        <v>19</v>
      </c>
      <c r="B24" s="14"/>
      <c r="C24" s="14"/>
      <c r="D24" s="54" t="s">
        <v>71</v>
      </c>
      <c r="E24" s="55"/>
      <c r="F24" s="56" t="s">
        <v>71</v>
      </c>
      <c r="G24" s="55"/>
      <c r="H24" s="54" t="s">
        <v>69</v>
      </c>
      <c r="I24" s="14"/>
      <c r="J24" s="14"/>
      <c r="K24" s="14"/>
      <c r="L24" s="14"/>
      <c r="M24" s="14"/>
      <c r="N24" s="14"/>
    </row>
    <row r="25" spans="1:14" ht="15">
      <c r="A25" s="14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">
      <c r="A26" s="14" t="s">
        <v>17</v>
      </c>
      <c r="B26" s="14"/>
      <c r="C26" s="14"/>
      <c r="D26" s="8">
        <v>0</v>
      </c>
      <c r="E26" s="57"/>
      <c r="F26" s="8">
        <v>0</v>
      </c>
      <c r="G26" s="57"/>
      <c r="H26" s="8">
        <f>SUM(F26-D26)</f>
        <v>0</v>
      </c>
      <c r="I26" s="14"/>
      <c r="J26" s="14"/>
      <c r="K26" s="14"/>
      <c r="L26" s="14"/>
      <c r="M26" s="14"/>
      <c r="N26" s="14"/>
    </row>
    <row r="27" spans="1:14" ht="15">
      <c r="A27" s="14" t="s">
        <v>18</v>
      </c>
      <c r="B27" s="14"/>
      <c r="C27" s="14"/>
      <c r="D27" s="9">
        <v>1020000</v>
      </c>
      <c r="E27" s="57"/>
      <c r="F27" s="9">
        <v>1020000</v>
      </c>
      <c r="G27" s="57"/>
      <c r="H27" s="9">
        <f>SUM(F27-D27)</f>
        <v>0</v>
      </c>
      <c r="I27" s="14"/>
      <c r="J27" s="14"/>
      <c r="K27" s="14"/>
      <c r="L27" s="14"/>
      <c r="M27" s="14"/>
      <c r="N27" s="14"/>
    </row>
    <row r="28" spans="1:14" ht="15">
      <c r="A28" s="14" t="s">
        <v>19</v>
      </c>
      <c r="B28" s="14"/>
      <c r="C28" s="14"/>
      <c r="D28" s="9">
        <v>7500</v>
      </c>
      <c r="E28" s="57"/>
      <c r="F28" s="9">
        <v>7500</v>
      </c>
      <c r="G28" s="57"/>
      <c r="H28" s="9">
        <f>SUM(F28-D28)</f>
        <v>0</v>
      </c>
      <c r="I28" s="14"/>
      <c r="J28" s="14"/>
      <c r="K28" s="14"/>
      <c r="L28" s="14"/>
      <c r="M28" s="14"/>
      <c r="N28" s="14"/>
    </row>
    <row r="29" spans="1:14" ht="15">
      <c r="A29" s="14" t="s">
        <v>21</v>
      </c>
      <c r="B29" s="14"/>
      <c r="C29" s="14"/>
      <c r="D29" s="9">
        <v>268000</v>
      </c>
      <c r="E29" s="14"/>
      <c r="F29" s="9">
        <v>1018000</v>
      </c>
      <c r="G29" s="58"/>
      <c r="H29" s="9">
        <f>SUM(F29-D29)</f>
        <v>750000</v>
      </c>
      <c r="I29" s="14"/>
      <c r="J29" s="14"/>
      <c r="K29" s="14"/>
      <c r="L29" s="14"/>
      <c r="M29" s="14"/>
      <c r="N29" s="14"/>
    </row>
    <row r="30" spans="1:14" ht="15">
      <c r="A30" s="14" t="s">
        <v>22</v>
      </c>
      <c r="B30" s="14"/>
      <c r="C30" s="14"/>
      <c r="D30" s="9">
        <v>63600</v>
      </c>
      <c r="E30" s="14"/>
      <c r="F30" s="9">
        <v>313600</v>
      </c>
      <c r="G30" s="58"/>
      <c r="H30" s="9">
        <f>SUM(F30-D30)</f>
        <v>250000</v>
      </c>
      <c r="I30" s="14"/>
      <c r="J30" s="14"/>
      <c r="K30" s="14"/>
      <c r="L30" s="14"/>
      <c r="M30" s="14"/>
      <c r="N30" s="14"/>
    </row>
    <row r="31" spans="1:14" ht="15">
      <c r="A31" s="14" t="s">
        <v>23</v>
      </c>
      <c r="B31" s="14"/>
      <c r="C31" s="14"/>
      <c r="D31" s="8">
        <f>SUM(D26:D30)</f>
        <v>1359100</v>
      </c>
      <c r="E31" s="14"/>
      <c r="F31" s="8">
        <f>SUM(F26:F30)</f>
        <v>2359100</v>
      </c>
      <c r="G31" s="58"/>
      <c r="H31" s="8">
        <f>SUM(H26:H30)</f>
        <v>1000000</v>
      </c>
      <c r="I31" s="14"/>
      <c r="J31" s="14"/>
      <c r="K31" s="14"/>
      <c r="L31" s="14"/>
      <c r="M31" s="14"/>
      <c r="N31" s="14"/>
    </row>
    <row r="32" spans="1:14" ht="15">
      <c r="A32" s="14"/>
      <c r="B32" s="14"/>
      <c r="C32" s="14"/>
      <c r="D32" s="57"/>
      <c r="E32" s="57"/>
      <c r="F32" s="57"/>
      <c r="G32" s="57"/>
      <c r="H32" s="57"/>
      <c r="I32" s="14"/>
      <c r="J32" s="14"/>
      <c r="K32" s="14"/>
      <c r="L32" s="14"/>
      <c r="M32" s="14"/>
      <c r="N32" s="14"/>
    </row>
    <row r="33" spans="1:14" ht="15">
      <c r="A33" s="14" t="s">
        <v>24</v>
      </c>
      <c r="B33" s="14"/>
      <c r="C33" s="14"/>
      <c r="D33" s="57"/>
      <c r="E33" s="57"/>
      <c r="F33" s="57"/>
      <c r="G33" s="57"/>
      <c r="H33" s="57"/>
      <c r="I33" s="14"/>
      <c r="J33" s="14"/>
      <c r="K33" s="14"/>
      <c r="L33" s="14"/>
      <c r="M33" s="14"/>
      <c r="N33" s="14"/>
    </row>
    <row r="34" spans="1:14" ht="15">
      <c r="A34" s="14" t="s">
        <v>25</v>
      </c>
      <c r="B34" s="14"/>
      <c r="C34" s="14"/>
      <c r="D34" s="8">
        <v>0</v>
      </c>
      <c r="E34" s="58"/>
      <c r="F34" s="8">
        <v>0</v>
      </c>
      <c r="G34" s="58"/>
      <c r="H34" s="8">
        <f>SUM(F34-D34)</f>
        <v>0</v>
      </c>
      <c r="I34" s="14"/>
      <c r="J34" s="14"/>
      <c r="K34" s="14"/>
      <c r="L34" s="14"/>
      <c r="M34" s="14"/>
      <c r="N34" s="14"/>
    </row>
    <row r="35" spans="1:14" ht="15">
      <c r="A35" s="14" t="s">
        <v>26</v>
      </c>
      <c r="B35" s="14"/>
      <c r="C35" s="14"/>
      <c r="D35" s="8">
        <f>(D31*0.53)</f>
        <v>720323</v>
      </c>
      <c r="E35" s="58"/>
      <c r="F35" s="8">
        <v>720323</v>
      </c>
      <c r="G35" s="58"/>
      <c r="H35" s="8">
        <f>SUM(F35-D35)</f>
        <v>0</v>
      </c>
      <c r="I35" s="14"/>
      <c r="J35" s="14"/>
      <c r="K35" s="14"/>
      <c r="L35" s="14"/>
      <c r="M35" s="14"/>
      <c r="N35" s="14"/>
    </row>
    <row r="36" spans="1:14" ht="15">
      <c r="A36" s="14" t="s">
        <v>27</v>
      </c>
      <c r="B36" s="14"/>
      <c r="C36" s="14"/>
      <c r="D36" s="8">
        <f>(D31*0.47)</f>
        <v>638777</v>
      </c>
      <c r="E36" s="58"/>
      <c r="F36" s="8">
        <f>D36+1000000</f>
        <v>1638777</v>
      </c>
      <c r="G36" s="58"/>
      <c r="H36" s="8">
        <f>SUM(F36-D36)</f>
        <v>1000000</v>
      </c>
      <c r="I36" s="14"/>
      <c r="J36" s="14"/>
      <c r="K36" s="14"/>
      <c r="L36" s="14"/>
      <c r="M36" s="14"/>
      <c r="N36" s="14"/>
    </row>
    <row r="37" spans="1:14" ht="15">
      <c r="A37" s="14"/>
      <c r="B37" s="14"/>
      <c r="C37" s="14"/>
      <c r="D37" s="57"/>
      <c r="E37" s="57"/>
      <c r="F37" s="57"/>
      <c r="G37" s="57"/>
      <c r="H37" s="57"/>
      <c r="I37" s="14"/>
      <c r="J37" s="14"/>
      <c r="K37" s="14"/>
      <c r="L37" s="14"/>
      <c r="M37" s="14"/>
      <c r="N37" s="14"/>
    </row>
    <row r="38" spans="1:14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defaultGridColor="0" zoomScale="87" zoomScaleNormal="87" colorId="22" workbookViewId="0" topLeftCell="A1">
      <selection activeCell="A1" sqref="A1"/>
    </sheetView>
  </sheetViews>
  <sheetFormatPr defaultColWidth="9.69921875" defaultRowHeight="15"/>
  <cols>
    <col min="1" max="1" width="15.69921875" style="0" customWidth="1"/>
    <col min="2" max="2" width="14.69921875" style="0" customWidth="1"/>
    <col min="3" max="3" width="8.69921875" style="0" customWidth="1"/>
    <col min="4" max="4" width="10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ht="15.75">
      <c r="A1" s="1" t="s">
        <v>0</v>
      </c>
    </row>
    <row r="2" ht="15.75">
      <c r="A2" s="1" t="s">
        <v>1</v>
      </c>
    </row>
    <row r="3" spans="1:11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"/>
    </row>
    <row r="5" spans="1:8" ht="15">
      <c r="A5" s="2" t="s">
        <v>3</v>
      </c>
      <c r="B5" s="3" t="s">
        <v>4</v>
      </c>
      <c r="C5" s="3"/>
      <c r="D5" s="3"/>
      <c r="E5" s="3"/>
      <c r="F5" s="2" t="s">
        <v>5</v>
      </c>
      <c r="G5" s="3"/>
      <c r="H5" s="3" t="s">
        <v>72</v>
      </c>
    </row>
    <row r="7" spans="1:8" ht="15">
      <c r="A7" s="2" t="s">
        <v>6</v>
      </c>
      <c r="B7" s="3"/>
      <c r="C7" s="3"/>
      <c r="D7" s="3"/>
      <c r="E7" s="3"/>
      <c r="F7" s="3"/>
      <c r="G7" s="3"/>
      <c r="H7" s="3"/>
    </row>
    <row r="9" spans="1:2" ht="15">
      <c r="A9" s="2" t="s">
        <v>8</v>
      </c>
      <c r="B9" s="3"/>
    </row>
    <row r="11" spans="1:3" ht="15">
      <c r="A11" s="2" t="s">
        <v>9</v>
      </c>
      <c r="B11" s="3"/>
      <c r="C11" s="3"/>
    </row>
    <row r="13" spans="1:3" ht="15">
      <c r="A13" s="2" t="s">
        <v>11</v>
      </c>
      <c r="B13" s="3"/>
      <c r="C13" s="3"/>
    </row>
    <row r="17" spans="4:6" ht="15">
      <c r="D17" s="5" t="s">
        <v>31</v>
      </c>
      <c r="F17" s="5" t="s">
        <v>32</v>
      </c>
    </row>
    <row r="18" spans="1:14" ht="15">
      <c r="A18" s="2"/>
      <c r="B18" s="2"/>
      <c r="C18" s="2"/>
      <c r="D18" s="4" t="s">
        <v>33</v>
      </c>
      <c r="E18" s="2"/>
      <c r="F18" s="4" t="s">
        <v>33</v>
      </c>
      <c r="G18" s="2"/>
      <c r="H18" s="4" t="s">
        <v>34</v>
      </c>
      <c r="I18" s="2"/>
      <c r="J18" s="4" t="s">
        <v>48</v>
      </c>
      <c r="K18" s="2"/>
      <c r="L18" s="4" t="s">
        <v>50</v>
      </c>
      <c r="M18" s="2"/>
      <c r="N18" s="4" t="s">
        <v>54</v>
      </c>
    </row>
    <row r="20" ht="15">
      <c r="A20" t="s">
        <v>15</v>
      </c>
    </row>
    <row r="21" ht="15">
      <c r="A21" t="s">
        <v>16</v>
      </c>
    </row>
    <row r="22" spans="1:8" ht="15">
      <c r="A22" s="2" t="s">
        <v>17</v>
      </c>
      <c r="B22" s="2"/>
      <c r="C22" s="2"/>
      <c r="D22" s="7">
        <v>0</v>
      </c>
      <c r="E22" s="7"/>
      <c r="F22" s="49">
        <v>0</v>
      </c>
      <c r="G22" s="7"/>
      <c r="H22" s="49">
        <f>SUM(F22-D22)</f>
        <v>0</v>
      </c>
    </row>
    <row r="23" spans="1:8" ht="15">
      <c r="A23" s="2" t="s">
        <v>18</v>
      </c>
      <c r="B23" s="2"/>
      <c r="C23" s="2"/>
      <c r="D23" s="7">
        <v>0</v>
      </c>
      <c r="E23" s="7"/>
      <c r="F23" s="7">
        <v>0</v>
      </c>
      <c r="G23" s="7"/>
      <c r="H23" s="49">
        <f>SUM(F23-D23)</f>
        <v>0</v>
      </c>
    </row>
    <row r="24" spans="1:8" ht="15">
      <c r="A24" s="2" t="s">
        <v>19</v>
      </c>
      <c r="B24" s="2"/>
      <c r="C24" s="2"/>
      <c r="D24" s="7">
        <v>0</v>
      </c>
      <c r="E24" s="7"/>
      <c r="F24" s="7">
        <v>0</v>
      </c>
      <c r="G24" s="7"/>
      <c r="H24" s="49">
        <f>SUM(F24-D24)</f>
        <v>0</v>
      </c>
    </row>
    <row r="25" spans="1:8" ht="15">
      <c r="A25" s="2" t="s">
        <v>20</v>
      </c>
      <c r="B25" s="2"/>
      <c r="C25" s="2"/>
      <c r="D25" s="2"/>
      <c r="E25" s="2"/>
      <c r="F25" s="2"/>
      <c r="G25" s="2"/>
      <c r="H25" s="49"/>
    </row>
    <row r="26" spans="1:8" ht="15">
      <c r="A26" s="2" t="s">
        <v>17</v>
      </c>
      <c r="B26" s="2"/>
      <c r="C26" s="2"/>
      <c r="D26" s="8">
        <v>0</v>
      </c>
      <c r="E26" s="8"/>
      <c r="F26" s="8">
        <v>0</v>
      </c>
      <c r="G26" s="8"/>
      <c r="H26" s="49">
        <f aca="true" t="shared" si="0" ref="H26:H31">SUM(F26-D26)</f>
        <v>0</v>
      </c>
    </row>
    <row r="27" spans="1:8" ht="15">
      <c r="A27" s="2" t="s">
        <v>18</v>
      </c>
      <c r="B27" s="2"/>
      <c r="C27" s="2"/>
      <c r="D27" s="9">
        <v>0</v>
      </c>
      <c r="E27" s="9"/>
      <c r="F27" s="9">
        <v>0</v>
      </c>
      <c r="G27" s="9"/>
      <c r="H27" s="49">
        <f t="shared" si="0"/>
        <v>0</v>
      </c>
    </row>
    <row r="28" spans="1:9" ht="15">
      <c r="A28" s="2" t="s">
        <v>19</v>
      </c>
      <c r="B28" s="2"/>
      <c r="C28" s="2"/>
      <c r="D28" s="9">
        <v>0</v>
      </c>
      <c r="E28" s="9"/>
      <c r="F28" s="9">
        <v>0</v>
      </c>
      <c r="G28" s="9"/>
      <c r="H28" s="49">
        <f t="shared" si="0"/>
        <v>0</v>
      </c>
      <c r="I28" s="9"/>
    </row>
    <row r="29" spans="1:9" ht="15">
      <c r="A29" s="2" t="s">
        <v>21</v>
      </c>
      <c r="B29" s="2"/>
      <c r="C29" s="2"/>
      <c r="D29" s="9">
        <v>0</v>
      </c>
      <c r="E29" s="9"/>
      <c r="F29" s="9">
        <v>0</v>
      </c>
      <c r="G29" s="9"/>
      <c r="H29" s="49">
        <f t="shared" si="0"/>
        <v>0</v>
      </c>
      <c r="I29" s="9"/>
    </row>
    <row r="30" spans="1:9" ht="15">
      <c r="A30" s="2" t="s">
        <v>22</v>
      </c>
      <c r="B30" s="2"/>
      <c r="C30" s="2"/>
      <c r="D30" s="9">
        <v>0</v>
      </c>
      <c r="E30" s="9"/>
      <c r="F30" s="9">
        <v>0</v>
      </c>
      <c r="G30" s="9"/>
      <c r="H30" s="49">
        <f t="shared" si="0"/>
        <v>0</v>
      </c>
      <c r="I30" s="9"/>
    </row>
    <row r="31" spans="1:9" ht="15">
      <c r="A31" s="2" t="s">
        <v>23</v>
      </c>
      <c r="B31" s="2"/>
      <c r="C31" s="2"/>
      <c r="D31" s="8">
        <f>SUM(D26:D30)</f>
        <v>0</v>
      </c>
      <c r="E31" s="8"/>
      <c r="F31" s="8">
        <f>SUM(F26:F30)</f>
        <v>0</v>
      </c>
      <c r="G31" s="8"/>
      <c r="H31" s="49">
        <f t="shared" si="0"/>
        <v>0</v>
      </c>
      <c r="I31" s="9"/>
    </row>
    <row r="32" spans="1:9" ht="15">
      <c r="A32" s="2"/>
      <c r="B32" s="2"/>
      <c r="C32" s="2"/>
      <c r="D32" s="9"/>
      <c r="E32" s="9"/>
      <c r="F32" s="9"/>
      <c r="G32" s="9"/>
      <c r="H32" s="49"/>
      <c r="I32" s="9"/>
    </row>
    <row r="33" spans="1:9" ht="15">
      <c r="A33" s="2" t="s">
        <v>24</v>
      </c>
      <c r="B33" s="2"/>
      <c r="C33" s="2"/>
      <c r="D33" s="9"/>
      <c r="E33" s="9"/>
      <c r="F33" s="9"/>
      <c r="G33" s="9"/>
      <c r="H33" s="49"/>
      <c r="I33" s="9"/>
    </row>
    <row r="34" spans="1:8" ht="15">
      <c r="A34" s="2" t="s">
        <v>25</v>
      </c>
      <c r="B34" s="2"/>
      <c r="C34" s="2"/>
      <c r="D34" s="8">
        <v>0</v>
      </c>
      <c r="E34" s="8"/>
      <c r="F34" s="8">
        <v>0</v>
      </c>
      <c r="G34" s="8"/>
      <c r="H34" s="49">
        <f>SUM(F34-D34)</f>
        <v>0</v>
      </c>
    </row>
    <row r="35" spans="1:8" ht="15">
      <c r="A35" s="2" t="s">
        <v>26</v>
      </c>
      <c r="B35" s="2"/>
      <c r="C35" s="2"/>
      <c r="D35" s="9">
        <v>0</v>
      </c>
      <c r="E35" s="9"/>
      <c r="F35" s="9">
        <v>0</v>
      </c>
      <c r="G35" s="9"/>
      <c r="H35" s="49">
        <f>SUM(F35-D35)</f>
        <v>0</v>
      </c>
    </row>
    <row r="36" spans="1:8" ht="15">
      <c r="A36" s="2" t="s">
        <v>27</v>
      </c>
      <c r="B36" s="2"/>
      <c r="C36" s="2"/>
      <c r="D36" s="9">
        <v>0</v>
      </c>
      <c r="E36" s="9"/>
      <c r="F36" s="9">
        <v>0</v>
      </c>
      <c r="G36" s="9"/>
      <c r="H36" s="49">
        <f>SUM(F36-D36)</f>
        <v>0</v>
      </c>
    </row>
    <row r="37" spans="1:8" ht="15">
      <c r="A37" s="2"/>
      <c r="B37" s="2"/>
      <c r="C37" s="2"/>
      <c r="D37" s="9"/>
      <c r="E37" s="9"/>
      <c r="F37" s="9"/>
      <c r="G37" s="9"/>
      <c r="H37" s="9"/>
    </row>
    <row r="38" spans="1:8" ht="15">
      <c r="A38" s="2"/>
      <c r="B38" s="2"/>
      <c r="C38" s="2"/>
      <c r="D38" s="2"/>
      <c r="E38" s="2"/>
      <c r="F38" s="9"/>
      <c r="G38" s="9"/>
      <c r="H38" s="9"/>
    </row>
    <row r="39" spans="1:8" ht="15">
      <c r="A39" s="2"/>
      <c r="B39" s="2"/>
      <c r="C39" s="2"/>
      <c r="D39" s="2"/>
      <c r="E39" s="2"/>
      <c r="F39" s="9"/>
      <c r="G39" s="9"/>
      <c r="H39" s="9"/>
    </row>
    <row r="40" spans="1:8" ht="15">
      <c r="A40" s="2"/>
      <c r="B40" s="2"/>
      <c r="C40" s="2"/>
      <c r="D40" s="2"/>
      <c r="E40" s="2"/>
      <c r="F40" s="9"/>
      <c r="G40" s="9"/>
      <c r="H40" s="9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N42"/>
  <sheetViews>
    <sheetView defaultGridColor="0" zoomScale="87" zoomScaleNormal="87" colorId="22" workbookViewId="0" topLeftCell="A1">
      <selection activeCell="A1" sqref="A1"/>
    </sheetView>
  </sheetViews>
  <sheetFormatPr defaultColWidth="9.69921875" defaultRowHeight="15"/>
  <cols>
    <col min="1" max="1" width="15.69921875" style="0" customWidth="1"/>
    <col min="2" max="2" width="14.69921875" style="0" customWidth="1"/>
    <col min="3" max="3" width="8.69921875" style="0" customWidth="1"/>
    <col min="4" max="4" width="10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ht="15.75">
      <c r="A1" s="59" t="s">
        <v>0</v>
      </c>
    </row>
    <row r="2" ht="15.75">
      <c r="A2" s="59" t="s">
        <v>1</v>
      </c>
    </row>
    <row r="3" spans="1:11" ht="15.75">
      <c r="A3" t="s">
        <v>2</v>
      </c>
      <c r="K3" s="59"/>
    </row>
    <row r="5" spans="1:8" ht="15">
      <c r="A5" t="s">
        <v>3</v>
      </c>
      <c r="B5" s="60" t="s">
        <v>4</v>
      </c>
      <c r="C5" s="60"/>
      <c r="D5" s="60"/>
      <c r="E5" s="60"/>
      <c r="F5" t="s">
        <v>5</v>
      </c>
      <c r="G5" s="60"/>
      <c r="H5" s="60" t="s">
        <v>51</v>
      </c>
    </row>
    <row r="7" spans="1:8" ht="15">
      <c r="A7" t="s">
        <v>6</v>
      </c>
      <c r="B7" s="60" t="s">
        <v>73</v>
      </c>
      <c r="C7" s="60"/>
      <c r="D7" s="60"/>
      <c r="E7" s="60"/>
      <c r="F7" s="60"/>
      <c r="G7" s="60"/>
      <c r="H7" s="60"/>
    </row>
    <row r="9" spans="1:3" ht="15">
      <c r="A9" t="s">
        <v>8</v>
      </c>
      <c r="B9" s="60" t="s">
        <v>74</v>
      </c>
      <c r="C9" s="60"/>
    </row>
    <row r="11" spans="1:3" ht="15">
      <c r="A11" t="s">
        <v>9</v>
      </c>
      <c r="B11" s="60" t="s">
        <v>75</v>
      </c>
      <c r="C11" s="60"/>
    </row>
    <row r="13" spans="1:3" ht="15">
      <c r="A13" t="s">
        <v>11</v>
      </c>
      <c r="B13" s="60"/>
      <c r="C13" s="60"/>
    </row>
    <row r="17" spans="4:6" ht="15">
      <c r="D17" s="5" t="s">
        <v>31</v>
      </c>
      <c r="F17" s="5" t="s">
        <v>32</v>
      </c>
    </row>
    <row r="18" spans="4:14" ht="15">
      <c r="D18" s="61" t="s">
        <v>33</v>
      </c>
      <c r="F18" s="61" t="s">
        <v>33</v>
      </c>
      <c r="H18" s="61" t="s">
        <v>34</v>
      </c>
      <c r="J18" s="61" t="s">
        <v>48</v>
      </c>
      <c r="L18" s="61" t="s">
        <v>50</v>
      </c>
      <c r="N18" s="62"/>
    </row>
    <row r="20" ht="15">
      <c r="A20" t="s">
        <v>15</v>
      </c>
    </row>
    <row r="21" ht="15">
      <c r="A21" t="s">
        <v>16</v>
      </c>
    </row>
    <row r="22" spans="1:12" ht="15">
      <c r="A22" t="s">
        <v>17</v>
      </c>
      <c r="D22" s="7">
        <v>537.32</v>
      </c>
      <c r="E22" s="7"/>
      <c r="F22" s="49">
        <v>548.32</v>
      </c>
      <c r="G22" s="7"/>
      <c r="H22" s="49">
        <f>SUM(F22-D22)</f>
        <v>11</v>
      </c>
      <c r="J22">
        <v>559.32</v>
      </c>
      <c r="L22">
        <v>570.32</v>
      </c>
    </row>
    <row r="23" spans="1:8" ht="15">
      <c r="A23" t="s">
        <v>18</v>
      </c>
      <c r="D23" s="7">
        <v>0</v>
      </c>
      <c r="E23" s="7"/>
      <c r="F23" s="7">
        <v>0</v>
      </c>
      <c r="G23" s="7"/>
      <c r="H23" s="49">
        <f>SUM(F23-D23)</f>
        <v>0</v>
      </c>
    </row>
    <row r="24" spans="1:8" ht="15">
      <c r="A24" t="s">
        <v>19</v>
      </c>
      <c r="D24" s="7">
        <v>0</v>
      </c>
      <c r="E24" s="7"/>
      <c r="F24" s="7">
        <v>0</v>
      </c>
      <c r="G24" s="7"/>
      <c r="H24" s="49">
        <f>SUM(F24-D24)</f>
        <v>0</v>
      </c>
    </row>
    <row r="25" spans="1:8" ht="15">
      <c r="A25" t="s">
        <v>20</v>
      </c>
      <c r="H25" s="49"/>
    </row>
    <row r="26" spans="1:14" ht="15">
      <c r="A26" t="s">
        <v>17</v>
      </c>
      <c r="D26" s="8">
        <v>31831585</v>
      </c>
      <c r="F26" s="8">
        <v>32568585</v>
      </c>
      <c r="H26" s="63">
        <f aca="true" t="shared" si="0" ref="H26:H31">SUM(F26-D26)</f>
        <v>737000</v>
      </c>
      <c r="I26" s="8"/>
      <c r="J26" s="8">
        <v>33305585</v>
      </c>
      <c r="K26" s="8"/>
      <c r="L26" s="8">
        <v>34042585</v>
      </c>
      <c r="M26" s="8"/>
      <c r="N26" s="8"/>
    </row>
    <row r="27" spans="1:8" ht="15">
      <c r="A27" t="s">
        <v>18</v>
      </c>
      <c r="D27">
        <v>0</v>
      </c>
      <c r="F27" s="9">
        <v>0</v>
      </c>
      <c r="G27" s="8"/>
      <c r="H27" s="50">
        <f t="shared" si="0"/>
        <v>0</v>
      </c>
    </row>
    <row r="28" spans="1:8" ht="15">
      <c r="A28" t="s">
        <v>19</v>
      </c>
      <c r="D28">
        <v>0</v>
      </c>
      <c r="F28" s="9">
        <v>0</v>
      </c>
      <c r="G28" s="9"/>
      <c r="H28" s="50">
        <f t="shared" si="0"/>
        <v>0</v>
      </c>
    </row>
    <row r="29" spans="1:13" ht="15">
      <c r="A29" t="s">
        <v>21</v>
      </c>
      <c r="D29" s="9">
        <v>1001906</v>
      </c>
      <c r="F29" s="9">
        <v>1201906</v>
      </c>
      <c r="G29" s="9"/>
      <c r="H29" s="50">
        <f t="shared" si="0"/>
        <v>200000</v>
      </c>
      <c r="J29" s="9">
        <v>1201906</v>
      </c>
      <c r="K29" s="9"/>
      <c r="L29" s="9">
        <v>1201906</v>
      </c>
      <c r="M29" s="9"/>
    </row>
    <row r="30" spans="1:13" ht="15">
      <c r="A30" t="s">
        <v>22</v>
      </c>
      <c r="D30" s="9">
        <v>1981744</v>
      </c>
      <c r="F30" s="9">
        <v>2281744</v>
      </c>
      <c r="G30" s="9"/>
      <c r="H30" s="50">
        <f t="shared" si="0"/>
        <v>300000</v>
      </c>
      <c r="J30" s="9">
        <v>2281744</v>
      </c>
      <c r="K30" s="9"/>
      <c r="L30" s="9">
        <v>2281744</v>
      </c>
      <c r="M30" s="9"/>
    </row>
    <row r="31" spans="1:12" ht="15">
      <c r="A31" t="s">
        <v>23</v>
      </c>
      <c r="D31" s="8">
        <f>SUM(D26:D30)</f>
        <v>34815235</v>
      </c>
      <c r="F31" s="8">
        <f>SUM(F26:F30)</f>
        <v>36052235</v>
      </c>
      <c r="G31" s="8"/>
      <c r="H31" s="63">
        <f t="shared" si="0"/>
        <v>1237000</v>
      </c>
      <c r="J31" s="8">
        <f>SUM(J26:J30)</f>
        <v>36789235</v>
      </c>
      <c r="L31" s="8">
        <f>SUM(L26:L30)</f>
        <v>37526235</v>
      </c>
    </row>
    <row r="32" spans="6:8" ht="15">
      <c r="F32" s="9"/>
      <c r="G32" s="9"/>
      <c r="H32" s="49"/>
    </row>
    <row r="33" spans="1:8" ht="15">
      <c r="A33" t="s">
        <v>24</v>
      </c>
      <c r="F33" s="9"/>
      <c r="G33" s="9"/>
      <c r="H33" s="49"/>
    </row>
    <row r="34" spans="1:12" ht="15">
      <c r="A34" t="s">
        <v>25</v>
      </c>
      <c r="D34" s="8">
        <v>0</v>
      </c>
      <c r="E34" s="8"/>
      <c r="F34" s="8">
        <v>0</v>
      </c>
      <c r="G34" s="8"/>
      <c r="H34" s="63">
        <f>SUM(F34-D34)</f>
        <v>0</v>
      </c>
      <c r="J34" s="8">
        <v>0</v>
      </c>
      <c r="K34" s="8"/>
      <c r="L34" s="8">
        <v>0</v>
      </c>
    </row>
    <row r="35" spans="1:12" ht="15">
      <c r="A35" t="s">
        <v>26</v>
      </c>
      <c r="D35" s="8">
        <v>18452075</v>
      </c>
      <c r="E35" s="8"/>
      <c r="F35" s="8">
        <v>18452075</v>
      </c>
      <c r="G35" s="8"/>
      <c r="H35" s="63">
        <f>SUM(F35-D35)</f>
        <v>0</v>
      </c>
      <c r="J35" s="8">
        <v>18452075</v>
      </c>
      <c r="K35" s="8"/>
      <c r="L35" s="8">
        <v>18452075</v>
      </c>
    </row>
    <row r="36" spans="1:12" ht="15">
      <c r="A36" t="s">
        <v>27</v>
      </c>
      <c r="D36" s="8">
        <v>16363160</v>
      </c>
      <c r="E36" s="8"/>
      <c r="F36" s="8">
        <v>17600160</v>
      </c>
      <c r="G36" s="8"/>
      <c r="H36" s="63">
        <f>SUM(F36-D36)</f>
        <v>1237000</v>
      </c>
      <c r="J36" s="8">
        <v>18337160</v>
      </c>
      <c r="K36" s="8"/>
      <c r="L36" s="8">
        <v>19074160</v>
      </c>
    </row>
    <row r="37" spans="6:8" ht="15">
      <c r="F37" s="9"/>
      <c r="G37" s="9"/>
      <c r="H37" s="49"/>
    </row>
    <row r="38" spans="6:8" ht="15">
      <c r="F38" s="9"/>
      <c r="G38" s="9"/>
      <c r="H38" s="49"/>
    </row>
    <row r="39" spans="6:8" ht="15">
      <c r="F39" s="9"/>
      <c r="G39" s="9"/>
      <c r="H39" s="49"/>
    </row>
    <row r="40" spans="6:8" ht="15">
      <c r="F40" s="9"/>
      <c r="G40" s="9"/>
      <c r="H40" s="49"/>
    </row>
    <row r="41" spans="6:8" ht="15">
      <c r="F41" s="9"/>
      <c r="G41" s="9"/>
      <c r="H41" s="49"/>
    </row>
    <row r="42" spans="6:8" ht="15">
      <c r="F42" s="9"/>
      <c r="G42" s="9"/>
      <c r="H42" s="9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55"/>
  <sheetViews>
    <sheetView tabSelected="1" defaultGridColor="0" zoomScale="87" zoomScaleNormal="87" colorId="22" workbookViewId="0" topLeftCell="A21">
      <selection activeCell="D40" sqref="D40"/>
    </sheetView>
  </sheetViews>
  <sheetFormatPr defaultColWidth="9.69921875" defaultRowHeight="15"/>
  <cols>
    <col min="1" max="1" width="30.69921875" style="14" customWidth="1"/>
    <col min="2" max="2" width="14.69921875" style="14" customWidth="1"/>
    <col min="3" max="3" width="8.69921875" style="14" customWidth="1"/>
    <col min="4" max="4" width="12.69921875" style="14" customWidth="1"/>
    <col min="5" max="5" width="5.69921875" style="14" customWidth="1"/>
    <col min="6" max="6" width="11.796875" style="14" customWidth="1"/>
    <col min="7" max="7" width="5.69921875" style="14" customWidth="1"/>
    <col min="8" max="8" width="11.8984375" style="14" customWidth="1"/>
    <col min="9" max="9" width="5.69921875" style="14" customWidth="1"/>
    <col min="10" max="10" width="10.69921875" style="14" customWidth="1"/>
    <col min="11" max="11" width="5.69921875" style="14" customWidth="1"/>
    <col min="12" max="12" width="10.69921875" style="14" customWidth="1"/>
    <col min="13" max="13" width="5.69921875" style="14" customWidth="1"/>
    <col min="14" max="14" width="10.69921875" style="14" customWidth="1"/>
    <col min="15" max="16384" width="9.69921875" style="14" customWidth="1"/>
  </cols>
  <sheetData>
    <row r="1" spans="1:17" ht="15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</row>
    <row r="2" spans="1:17" ht="15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</row>
    <row r="3" spans="1:17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1"/>
      <c r="L3" s="12"/>
      <c r="M3" s="12"/>
      <c r="N3" s="12"/>
      <c r="O3" s="13"/>
      <c r="P3" s="13"/>
      <c r="Q3" s="13"/>
    </row>
    <row r="4" spans="1:1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3"/>
      <c r="Q4" s="13"/>
    </row>
    <row r="5" spans="1:17" ht="15">
      <c r="A5" s="12" t="s">
        <v>3</v>
      </c>
      <c r="B5" s="15" t="s">
        <v>4</v>
      </c>
      <c r="C5" s="15"/>
      <c r="D5" s="15"/>
      <c r="E5" s="15"/>
      <c r="F5" s="12" t="s">
        <v>5</v>
      </c>
      <c r="G5" s="15"/>
      <c r="H5" s="15" t="s">
        <v>77</v>
      </c>
      <c r="I5" s="12"/>
      <c r="J5" s="12"/>
      <c r="K5" s="12"/>
      <c r="L5" s="12"/>
      <c r="M5" s="12"/>
      <c r="N5" s="12"/>
      <c r="O5" s="13"/>
      <c r="P5" s="13"/>
      <c r="Q5" s="13"/>
    </row>
    <row r="6" spans="1:17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  <c r="Q6" s="13"/>
    </row>
    <row r="7" spans="1:17" ht="15">
      <c r="A7" s="12" t="s">
        <v>6</v>
      </c>
      <c r="B7" s="15" t="s">
        <v>28</v>
      </c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3"/>
      <c r="P7" s="13"/>
      <c r="Q7" s="13"/>
    </row>
    <row r="8" spans="1:1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</row>
    <row r="9" spans="1:17" ht="15">
      <c r="A9" s="12" t="s">
        <v>8</v>
      </c>
      <c r="B9" s="16">
        <v>2</v>
      </c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3"/>
      <c r="Q9" s="13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  <c r="Q10" s="13"/>
    </row>
    <row r="11" spans="1:17" ht="15">
      <c r="A11" s="12" t="s">
        <v>9</v>
      </c>
      <c r="B11" s="15" t="s">
        <v>29</v>
      </c>
      <c r="C11" s="15"/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</row>
    <row r="12" spans="1:17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  <c r="Q12" s="13"/>
    </row>
    <row r="13" spans="1:17" ht="15">
      <c r="A13" s="12" t="s">
        <v>11</v>
      </c>
      <c r="B13" s="15" t="s">
        <v>30</v>
      </c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3"/>
      <c r="Q13" s="13"/>
    </row>
    <row r="14" spans="1:17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3"/>
      <c r="Q14" s="13"/>
    </row>
    <row r="15" spans="1:17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3"/>
      <c r="Q15" s="13"/>
    </row>
    <row r="16" spans="1:17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3"/>
      <c r="Q16" s="13"/>
    </row>
    <row r="17" spans="1:17" ht="15">
      <c r="A17" s="12"/>
      <c r="B17" s="12"/>
      <c r="C17" s="12"/>
      <c r="D17" s="17"/>
      <c r="E17" s="12"/>
      <c r="F17" s="17"/>
      <c r="G17" s="12"/>
      <c r="H17" s="12"/>
      <c r="I17" s="12"/>
      <c r="J17" s="12"/>
      <c r="K17" s="12"/>
      <c r="L17" s="12"/>
      <c r="M17" s="12"/>
      <c r="N17" s="12"/>
      <c r="O17" s="13"/>
      <c r="P17" s="13"/>
      <c r="Q17" s="13"/>
    </row>
    <row r="18" spans="1:17" ht="15">
      <c r="A18" s="12"/>
      <c r="B18" s="12"/>
      <c r="C18" s="12"/>
      <c r="D18" s="17" t="s">
        <v>78</v>
      </c>
      <c r="E18" s="12"/>
      <c r="F18" s="17"/>
      <c r="G18" s="12"/>
      <c r="H18" s="12"/>
      <c r="I18" s="12"/>
      <c r="J18" s="12"/>
      <c r="K18" s="12"/>
      <c r="L18" s="12"/>
      <c r="M18" s="12"/>
      <c r="N18" s="12"/>
      <c r="O18" s="13"/>
      <c r="P18" s="13"/>
      <c r="Q18" s="13"/>
    </row>
    <row r="19" spans="1:17" ht="15">
      <c r="A19" s="12"/>
      <c r="B19" s="12"/>
      <c r="C19" s="12"/>
      <c r="D19" s="18" t="s">
        <v>13</v>
      </c>
      <c r="E19" s="19"/>
      <c r="F19" s="18"/>
      <c r="G19" s="12"/>
      <c r="H19" s="18"/>
      <c r="I19" s="12"/>
      <c r="J19" s="18"/>
      <c r="K19" s="19"/>
      <c r="L19" s="18"/>
      <c r="M19" s="19"/>
      <c r="N19" s="18"/>
      <c r="O19" s="13"/>
      <c r="P19" s="13"/>
      <c r="Q19" s="13"/>
    </row>
    <row r="20" spans="1:17" ht="15">
      <c r="A20" s="12"/>
      <c r="B20" s="12"/>
      <c r="C20" s="12"/>
      <c r="D20" s="17" t="s">
        <v>14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3"/>
    </row>
    <row r="21" spans="1:17" ht="15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3"/>
      <c r="Q21" s="13"/>
    </row>
    <row r="22" spans="1:17" ht="15">
      <c r="A22" s="12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</row>
    <row r="23" spans="1:17" ht="15">
      <c r="A23" s="12" t="s">
        <v>17</v>
      </c>
      <c r="B23" s="12"/>
      <c r="C23" s="12"/>
      <c r="D23" s="12"/>
      <c r="E23" s="12"/>
      <c r="F23" s="12"/>
      <c r="G23" s="12"/>
      <c r="H23" s="20"/>
      <c r="I23" s="12"/>
      <c r="J23" s="12"/>
      <c r="K23" s="12"/>
      <c r="L23" s="12"/>
      <c r="M23" s="12"/>
      <c r="N23" s="12"/>
      <c r="O23" s="13"/>
      <c r="P23" s="13"/>
      <c r="Q23" s="13"/>
    </row>
    <row r="24" spans="1:17" ht="15">
      <c r="A24" s="12" t="s">
        <v>18</v>
      </c>
      <c r="B24" s="12"/>
      <c r="C24" s="12"/>
      <c r="D24" s="12">
        <v>4</v>
      </c>
      <c r="E24" s="12"/>
      <c r="F24" s="12"/>
      <c r="G24" s="12"/>
      <c r="H24" s="20"/>
      <c r="I24" s="12"/>
      <c r="J24" s="12"/>
      <c r="K24" s="12"/>
      <c r="L24" s="12"/>
      <c r="M24" s="12"/>
      <c r="N24" s="12"/>
      <c r="O24" s="13"/>
      <c r="P24" s="13"/>
      <c r="Q24" s="13"/>
    </row>
    <row r="25" spans="1:17" ht="15">
      <c r="A25" s="12" t="s">
        <v>19</v>
      </c>
      <c r="B25" s="12"/>
      <c r="C25" s="12"/>
      <c r="D25" s="12">
        <v>3.5</v>
      </c>
      <c r="E25" s="12"/>
      <c r="F25" s="12"/>
      <c r="G25" s="12"/>
      <c r="H25" s="20"/>
      <c r="I25" s="12"/>
      <c r="J25" s="12"/>
      <c r="K25" s="12"/>
      <c r="L25" s="12"/>
      <c r="M25" s="12"/>
      <c r="N25" s="12"/>
      <c r="O25" s="13"/>
      <c r="P25" s="13"/>
      <c r="Q25" s="13"/>
    </row>
    <row r="26" spans="1:17" ht="15">
      <c r="A26" s="12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  <c r="Q26" s="13"/>
    </row>
    <row r="27" spans="1:17" ht="15">
      <c r="A27" s="12" t="s">
        <v>17</v>
      </c>
      <c r="B27" s="12"/>
      <c r="C27" s="12"/>
      <c r="D27" s="21"/>
      <c r="E27" s="21"/>
      <c r="F27" s="21"/>
      <c r="G27" s="21"/>
      <c r="H27" s="21"/>
      <c r="I27" s="12"/>
      <c r="J27" s="12"/>
      <c r="K27" s="12"/>
      <c r="L27" s="12"/>
      <c r="M27" s="12"/>
      <c r="N27" s="12"/>
      <c r="O27" s="13"/>
      <c r="P27" s="13"/>
      <c r="Q27" s="13"/>
    </row>
    <row r="28" spans="1:17" ht="15">
      <c r="A28" s="12" t="s">
        <v>18</v>
      </c>
      <c r="B28" s="12"/>
      <c r="C28" s="12"/>
      <c r="D28" s="81">
        <v>250000</v>
      </c>
      <c r="E28" s="12"/>
      <c r="F28" s="22"/>
      <c r="G28" s="21"/>
      <c r="H28" s="22"/>
      <c r="I28" s="22"/>
      <c r="J28" s="12"/>
      <c r="K28" s="12"/>
      <c r="L28" s="12"/>
      <c r="M28" s="12"/>
      <c r="N28" s="12"/>
      <c r="O28" s="13"/>
      <c r="P28" s="13"/>
      <c r="Q28" s="13"/>
    </row>
    <row r="29" spans="1:17" ht="15">
      <c r="A29" s="12" t="s">
        <v>19</v>
      </c>
      <c r="B29" s="12"/>
      <c r="C29" s="12"/>
      <c r="D29" s="22">
        <v>100000</v>
      </c>
      <c r="E29" s="12"/>
      <c r="F29" s="22"/>
      <c r="G29" s="21"/>
      <c r="H29" s="22"/>
      <c r="I29" s="22"/>
      <c r="J29" s="12"/>
      <c r="K29" s="12"/>
      <c r="L29" s="12"/>
      <c r="M29" s="12"/>
      <c r="N29" s="12"/>
      <c r="O29" s="13"/>
      <c r="P29" s="13"/>
      <c r="Q29" s="13"/>
    </row>
    <row r="30" spans="1:17" ht="15">
      <c r="A30" s="12" t="s">
        <v>21</v>
      </c>
      <c r="B30" s="12"/>
      <c r="C30" s="12"/>
      <c r="D30" s="22">
        <v>180000</v>
      </c>
      <c r="E30" s="12"/>
      <c r="F30" s="22"/>
      <c r="G30" s="22"/>
      <c r="H30" s="22"/>
      <c r="I30" s="22"/>
      <c r="J30" s="12"/>
      <c r="K30" s="12"/>
      <c r="L30" s="12"/>
      <c r="M30" s="12"/>
      <c r="N30" s="12"/>
      <c r="O30" s="13"/>
      <c r="P30" s="13"/>
      <c r="Q30" s="13"/>
    </row>
    <row r="31" spans="1:17" ht="15">
      <c r="A31" s="12" t="s">
        <v>22</v>
      </c>
      <c r="B31" s="12"/>
      <c r="C31" s="12"/>
      <c r="D31" s="82">
        <v>20000</v>
      </c>
      <c r="E31" s="12"/>
      <c r="F31" s="22"/>
      <c r="G31" s="22"/>
      <c r="H31" s="22"/>
      <c r="I31" s="22"/>
      <c r="J31" s="12"/>
      <c r="K31" s="12"/>
      <c r="L31" s="12"/>
      <c r="M31" s="12"/>
      <c r="N31" s="12"/>
      <c r="O31" s="13"/>
      <c r="P31" s="13"/>
      <c r="Q31" s="13"/>
    </row>
    <row r="32" spans="1:17" ht="15">
      <c r="A32" s="12" t="s">
        <v>23</v>
      </c>
      <c r="B32" s="12"/>
      <c r="C32" s="12"/>
      <c r="D32" s="81">
        <f>SUM(D28:D31)</f>
        <v>550000</v>
      </c>
      <c r="E32" s="12"/>
      <c r="F32" s="21"/>
      <c r="G32" s="21"/>
      <c r="H32" s="21"/>
      <c r="I32" s="22"/>
      <c r="J32" s="12"/>
      <c r="K32" s="12"/>
      <c r="L32" s="12"/>
      <c r="M32" s="12"/>
      <c r="N32" s="12"/>
      <c r="O32" s="13"/>
      <c r="P32" s="13"/>
      <c r="Q32" s="13"/>
    </row>
    <row r="33" spans="1:17" ht="15">
      <c r="A33" s="12"/>
      <c r="B33" s="12"/>
      <c r="C33" s="12"/>
      <c r="D33" s="12"/>
      <c r="E33" s="12"/>
      <c r="F33" s="22"/>
      <c r="G33" s="22"/>
      <c r="H33" s="22"/>
      <c r="I33" s="22"/>
      <c r="J33" s="12"/>
      <c r="K33" s="12"/>
      <c r="L33" s="12"/>
      <c r="M33" s="12"/>
      <c r="N33" s="12"/>
      <c r="O33" s="13"/>
      <c r="P33" s="13"/>
      <c r="Q33" s="13"/>
    </row>
    <row r="34" spans="1:17" ht="15">
      <c r="A34" s="12" t="s">
        <v>24</v>
      </c>
      <c r="B34" s="12"/>
      <c r="C34" s="12"/>
      <c r="D34" s="12"/>
      <c r="E34" s="12"/>
      <c r="F34" s="22"/>
      <c r="G34" s="22"/>
      <c r="H34" s="22"/>
      <c r="I34" s="22"/>
      <c r="J34" s="12"/>
      <c r="K34" s="12"/>
      <c r="L34" s="12"/>
      <c r="M34" s="12"/>
      <c r="N34" s="12"/>
      <c r="O34" s="13"/>
      <c r="P34" s="13"/>
      <c r="Q34" s="13"/>
    </row>
    <row r="35" spans="1:17" ht="15">
      <c r="A35" s="12" t="s">
        <v>25</v>
      </c>
      <c r="B35" s="12"/>
      <c r="C35" s="12"/>
      <c r="D35" s="85">
        <v>0</v>
      </c>
      <c r="E35" s="21"/>
      <c r="F35" s="21"/>
      <c r="G35" s="21"/>
      <c r="H35" s="21"/>
      <c r="I35" s="22"/>
      <c r="J35" s="12"/>
      <c r="K35" s="12"/>
      <c r="L35" s="12"/>
      <c r="M35" s="12"/>
      <c r="N35" s="12"/>
      <c r="O35" s="13"/>
      <c r="P35" s="13"/>
      <c r="Q35" s="13"/>
    </row>
    <row r="36" spans="1:17" ht="15">
      <c r="A36" s="12" t="s">
        <v>26</v>
      </c>
      <c r="B36" s="12"/>
      <c r="C36" s="12"/>
      <c r="D36" s="85">
        <v>0</v>
      </c>
      <c r="E36" s="21"/>
      <c r="F36" s="21"/>
      <c r="G36" s="21"/>
      <c r="H36" s="21"/>
      <c r="I36" s="22"/>
      <c r="J36" s="12"/>
      <c r="K36" s="12"/>
      <c r="L36" s="12"/>
      <c r="M36" s="12"/>
      <c r="N36" s="12"/>
      <c r="O36" s="13"/>
      <c r="P36" s="13"/>
      <c r="Q36" s="13"/>
    </row>
    <row r="37" spans="1:17" ht="15">
      <c r="A37" s="12" t="s">
        <v>27</v>
      </c>
      <c r="B37" s="12"/>
      <c r="C37" s="12"/>
      <c r="D37" s="81">
        <f>D32</f>
        <v>550000</v>
      </c>
      <c r="E37" s="21"/>
      <c r="F37" s="21"/>
      <c r="G37" s="21"/>
      <c r="H37" s="21"/>
      <c r="I37" s="22"/>
      <c r="J37" s="12"/>
      <c r="K37" s="12"/>
      <c r="L37" s="12"/>
      <c r="M37" s="12"/>
      <c r="N37" s="12"/>
      <c r="O37" s="13"/>
      <c r="P37" s="13"/>
      <c r="Q37" s="13"/>
    </row>
    <row r="38" spans="1:17" ht="15">
      <c r="A38" s="12"/>
      <c r="B38" s="12"/>
      <c r="C38" s="12"/>
      <c r="D38" s="12"/>
      <c r="E38" s="12"/>
      <c r="F38" s="22"/>
      <c r="G38" s="22"/>
      <c r="H38" s="22"/>
      <c r="I38" s="22"/>
      <c r="J38" s="12"/>
      <c r="K38" s="12"/>
      <c r="L38" s="12"/>
      <c r="M38" s="12"/>
      <c r="N38" s="12"/>
      <c r="O38" s="13"/>
      <c r="P38" s="13"/>
      <c r="Q38" s="13"/>
    </row>
    <row r="39" spans="1:17" ht="15">
      <c r="A39" s="12"/>
      <c r="B39" s="12"/>
      <c r="C39" s="12"/>
      <c r="D39" s="12"/>
      <c r="E39" s="12"/>
      <c r="F39" s="22"/>
      <c r="G39" s="22"/>
      <c r="H39" s="22"/>
      <c r="I39" s="22"/>
      <c r="J39" s="12"/>
      <c r="K39" s="12"/>
      <c r="L39" s="12"/>
      <c r="M39" s="12"/>
      <c r="N39" s="12"/>
      <c r="O39" s="13"/>
      <c r="P39" s="13"/>
      <c r="Q39" s="13"/>
    </row>
    <row r="40" spans="1:17" ht="15">
      <c r="A40" s="12"/>
      <c r="B40" s="12"/>
      <c r="C40" s="12"/>
      <c r="D40" s="17">
        <v>14</v>
      </c>
      <c r="E40" s="12"/>
      <c r="F40" s="22"/>
      <c r="G40" s="22"/>
      <c r="H40" s="22"/>
      <c r="I40" s="22"/>
      <c r="J40" s="12"/>
      <c r="K40" s="12"/>
      <c r="L40" s="12"/>
      <c r="M40" s="12"/>
      <c r="N40" s="12"/>
      <c r="O40" s="13"/>
      <c r="P40" s="13"/>
      <c r="Q40" s="13"/>
    </row>
    <row r="41" spans="1:17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  <c r="P41" s="13"/>
      <c r="Q41" s="13"/>
    </row>
    <row r="42" spans="1:17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76"/>
  <sheetViews>
    <sheetView defaultGridColor="0" zoomScale="87" zoomScaleNormal="87" colorId="22" workbookViewId="0" topLeftCell="A23">
      <selection activeCell="D40" sqref="D40"/>
    </sheetView>
  </sheetViews>
  <sheetFormatPr defaultColWidth="9.69921875" defaultRowHeight="15"/>
  <cols>
    <col min="1" max="1" width="30.69921875" style="0" customWidth="1"/>
    <col min="2" max="2" width="14.69921875" style="0" customWidth="1"/>
    <col min="3" max="3" width="8.69921875" style="0" customWidth="1"/>
    <col min="4" max="4" width="12.69921875" style="0" customWidth="1"/>
    <col min="5" max="5" width="5.69921875" style="0" customWidth="1"/>
    <col min="6" max="6" width="13.19921875" style="0" customWidth="1"/>
    <col min="7" max="7" width="5.69921875" style="0" customWidth="1"/>
    <col min="8" max="8" width="12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spans="1:17" ht="15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2"/>
    </row>
    <row r="4" spans="1:1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">
      <c r="A5" s="12" t="s">
        <v>3</v>
      </c>
      <c r="B5" s="15" t="s">
        <v>4</v>
      </c>
      <c r="C5" s="15"/>
      <c r="D5" s="15"/>
      <c r="E5" s="15"/>
      <c r="F5" s="12" t="s">
        <v>5</v>
      </c>
      <c r="G5" s="15"/>
      <c r="H5" s="15" t="s">
        <v>77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">
      <c r="A7" s="12" t="s">
        <v>6</v>
      </c>
      <c r="B7" s="15" t="s">
        <v>35</v>
      </c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</row>
    <row r="8" spans="1:1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">
      <c r="A9" s="12" t="s">
        <v>8</v>
      </c>
      <c r="B9" s="16">
        <v>3</v>
      </c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">
      <c r="A11" s="12" t="s">
        <v>9</v>
      </c>
      <c r="B11" s="15" t="s">
        <v>36</v>
      </c>
      <c r="C11" s="15"/>
      <c r="D11" s="15"/>
      <c r="E11" s="15"/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">
      <c r="A13" s="12" t="s">
        <v>11</v>
      </c>
      <c r="B13" s="15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>
      <c r="A16" s="12"/>
      <c r="B16" s="12"/>
      <c r="C16" s="12"/>
      <c r="D16" s="17" t="s">
        <v>78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>
      <c r="A17" s="12"/>
      <c r="B17" s="12"/>
      <c r="C17" s="12"/>
      <c r="D17" s="17" t="s">
        <v>13</v>
      </c>
      <c r="E17" s="12"/>
      <c r="F17" s="1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">
      <c r="A18" s="12"/>
      <c r="B18" s="12"/>
      <c r="C18" s="12"/>
      <c r="D18" s="16" t="s">
        <v>14</v>
      </c>
      <c r="E18" s="12"/>
      <c r="F18" s="18"/>
      <c r="G18" s="19"/>
      <c r="H18" s="18"/>
      <c r="I18" s="12"/>
      <c r="J18" s="18"/>
      <c r="K18" s="12"/>
      <c r="L18" s="18"/>
      <c r="M18" s="12"/>
      <c r="N18" s="18"/>
      <c r="O18" s="12"/>
      <c r="P18" s="12"/>
      <c r="Q18" s="12"/>
    </row>
    <row r="19" spans="1:17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">
      <c r="A20" s="12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">
      <c r="A22" s="12" t="s">
        <v>17</v>
      </c>
      <c r="B22" s="12"/>
      <c r="C22" s="12"/>
      <c r="D22" s="22">
        <v>2</v>
      </c>
      <c r="E22" s="23"/>
      <c r="F22" s="24"/>
      <c r="G22" s="23"/>
      <c r="H22" s="24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">
      <c r="A23" s="12" t="s">
        <v>18</v>
      </c>
      <c r="B23" s="12"/>
      <c r="C23" s="12"/>
      <c r="D23" s="22">
        <v>2</v>
      </c>
      <c r="E23" s="23"/>
      <c r="F23" s="23"/>
      <c r="G23" s="23"/>
      <c r="H23" s="24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">
      <c r="A24" s="12" t="s">
        <v>19</v>
      </c>
      <c r="B24" s="12"/>
      <c r="C24" s="12"/>
      <c r="D24" s="22">
        <v>2</v>
      </c>
      <c r="E24" s="23"/>
      <c r="F24" s="23"/>
      <c r="G24" s="23"/>
      <c r="H24" s="24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5">
      <c r="A25" s="12" t="s">
        <v>20</v>
      </c>
      <c r="B25" s="12"/>
      <c r="C25" s="12"/>
      <c r="D25" s="12"/>
      <c r="E25" s="12"/>
      <c r="F25" s="12"/>
      <c r="G25" s="12"/>
      <c r="H25" s="25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">
      <c r="A26" s="12" t="s">
        <v>17</v>
      </c>
      <c r="B26" s="12"/>
      <c r="C26" s="12"/>
      <c r="D26" s="21">
        <v>150000</v>
      </c>
      <c r="E26" s="21"/>
      <c r="F26" s="21"/>
      <c r="G26" s="21"/>
      <c r="H26" s="2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">
      <c r="A27" s="12" t="s">
        <v>18</v>
      </c>
      <c r="B27" s="12"/>
      <c r="C27" s="12"/>
      <c r="D27" s="89">
        <v>140000</v>
      </c>
      <c r="E27" s="22"/>
      <c r="F27" s="22"/>
      <c r="G27" s="22"/>
      <c r="H27" s="27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">
      <c r="A28" s="12" t="s">
        <v>19</v>
      </c>
      <c r="B28" s="12"/>
      <c r="C28" s="12"/>
      <c r="D28" s="22">
        <v>70000</v>
      </c>
      <c r="E28" s="22"/>
      <c r="F28" s="22"/>
      <c r="G28" s="22"/>
      <c r="H28" s="27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">
      <c r="A29" s="12" t="s">
        <v>21</v>
      </c>
      <c r="B29" s="12"/>
      <c r="C29" s="12"/>
      <c r="D29" s="22">
        <v>390000</v>
      </c>
      <c r="E29" s="22"/>
      <c r="F29" s="22"/>
      <c r="G29" s="22"/>
      <c r="H29" s="27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">
      <c r="A30" s="12" t="s">
        <v>22</v>
      </c>
      <c r="B30" s="12"/>
      <c r="C30" s="12"/>
      <c r="D30" s="82">
        <v>1750000</v>
      </c>
      <c r="E30" s="22"/>
      <c r="F30" s="22"/>
      <c r="G30" s="22"/>
      <c r="H30" s="2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>
      <c r="A31" s="12" t="s">
        <v>23</v>
      </c>
      <c r="B31" s="12"/>
      <c r="C31" s="12"/>
      <c r="D31" s="21">
        <f>SUM(D26:D30)</f>
        <v>2500000</v>
      </c>
      <c r="E31" s="12"/>
      <c r="F31" s="21"/>
      <c r="G31" s="21"/>
      <c r="H31" s="26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">
      <c r="A32" s="12"/>
      <c r="B32" s="12"/>
      <c r="C32" s="12"/>
      <c r="D32" s="12"/>
      <c r="E32" s="12"/>
      <c r="F32" s="22"/>
      <c r="G32" s="22"/>
      <c r="H32" s="24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">
      <c r="A33" s="12" t="s">
        <v>24</v>
      </c>
      <c r="B33" s="12"/>
      <c r="C33" s="12"/>
      <c r="D33" s="12"/>
      <c r="E33" s="12"/>
      <c r="F33" s="22"/>
      <c r="G33" s="22"/>
      <c r="H33" s="24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>
      <c r="A34" s="12" t="s">
        <v>25</v>
      </c>
      <c r="B34" s="12"/>
      <c r="C34" s="12"/>
      <c r="D34" s="85">
        <v>0</v>
      </c>
      <c r="E34" s="21"/>
      <c r="F34" s="21"/>
      <c r="G34" s="21"/>
      <c r="H34" s="26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>
      <c r="A35" s="12" t="s">
        <v>26</v>
      </c>
      <c r="B35" s="12"/>
      <c r="C35" s="12"/>
      <c r="D35" s="85">
        <v>0</v>
      </c>
      <c r="E35" s="21"/>
      <c r="F35" s="21"/>
      <c r="G35" s="21"/>
      <c r="H35" s="26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>
      <c r="A36" s="12" t="s">
        <v>27</v>
      </c>
      <c r="B36" s="12"/>
      <c r="C36" s="12"/>
      <c r="D36" s="21">
        <f>D31</f>
        <v>2500000</v>
      </c>
      <c r="E36" s="21"/>
      <c r="F36" s="21"/>
      <c r="G36" s="21"/>
      <c r="H36" s="26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">
      <c r="A37" s="12"/>
      <c r="B37" s="12"/>
      <c r="C37" s="12"/>
      <c r="D37" s="12"/>
      <c r="E37" s="12"/>
      <c r="F37" s="12"/>
      <c r="G37" s="12"/>
      <c r="H37" s="28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">
      <c r="A38" s="12"/>
      <c r="B38" s="12"/>
      <c r="C38" s="12"/>
      <c r="D38" s="29"/>
      <c r="E38" s="12"/>
      <c r="F38" s="12"/>
      <c r="G38" s="12"/>
      <c r="H38" s="28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>
      <c r="A39" s="12"/>
      <c r="B39" s="12"/>
      <c r="C39" s="12"/>
      <c r="D39" s="30"/>
      <c r="E39" s="12"/>
      <c r="F39" s="12"/>
      <c r="G39" s="12"/>
      <c r="H39" s="28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>
      <c r="A40" s="12"/>
      <c r="B40" s="12"/>
      <c r="C40" s="12"/>
      <c r="D40" s="91">
        <v>20</v>
      </c>
      <c r="E40" s="12"/>
      <c r="F40" s="12"/>
      <c r="G40" s="12"/>
      <c r="H40" s="28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>
      <c r="A41" s="12"/>
      <c r="B41" s="12"/>
      <c r="C41" s="12"/>
      <c r="D41" s="12"/>
      <c r="E41" s="12"/>
      <c r="F41" s="12"/>
      <c r="G41" s="12"/>
      <c r="H41" s="28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5">
      <c r="A42" s="12"/>
      <c r="B42" s="12"/>
      <c r="C42" s="12"/>
      <c r="D42" s="12"/>
      <c r="E42" s="12"/>
      <c r="F42" s="12"/>
      <c r="G42" s="12"/>
      <c r="H42" s="28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">
      <c r="A43" s="12"/>
      <c r="B43" s="12"/>
      <c r="C43" s="12"/>
      <c r="D43" s="12"/>
      <c r="E43" s="12"/>
      <c r="F43" s="12"/>
      <c r="G43" s="12"/>
      <c r="H43" s="28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">
      <c r="A44" s="12"/>
      <c r="B44" s="12"/>
      <c r="C44" s="12"/>
      <c r="D44" s="12"/>
      <c r="E44" s="12"/>
      <c r="F44" s="12"/>
      <c r="G44" s="12"/>
      <c r="H44" s="28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56"/>
  <sheetViews>
    <sheetView defaultGridColor="0" zoomScale="87" zoomScaleNormal="87" colorId="22" workbookViewId="0" topLeftCell="A22">
      <selection activeCell="A32" sqref="A31:A32"/>
    </sheetView>
  </sheetViews>
  <sheetFormatPr defaultColWidth="9.69921875" defaultRowHeight="15"/>
  <cols>
    <col min="1" max="1" width="30.296875" style="0" customWidth="1"/>
    <col min="2" max="2" width="14.69921875" style="0" customWidth="1"/>
    <col min="3" max="3" width="8.69921875" style="0" customWidth="1"/>
    <col min="4" max="4" width="12.69921875" style="0" customWidth="1"/>
    <col min="5" max="5" width="5.69921875" style="0" customWidth="1"/>
    <col min="6" max="6" width="12.69921875" style="0" customWidth="1"/>
    <col min="7" max="7" width="5.69921875" style="0" customWidth="1"/>
    <col min="8" max="8" width="12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spans="1:16" ht="15.7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</row>
    <row r="2" spans="1:16" ht="15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</row>
    <row r="3" spans="1:16" ht="15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1"/>
      <c r="L3" s="32"/>
      <c r="M3" s="32"/>
      <c r="N3" s="32"/>
      <c r="O3" s="33"/>
      <c r="P3" s="33"/>
    </row>
    <row r="4" spans="1:16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33"/>
    </row>
    <row r="5" spans="1:16" ht="15">
      <c r="A5" s="32" t="s">
        <v>3</v>
      </c>
      <c r="B5" s="34" t="s">
        <v>37</v>
      </c>
      <c r="C5" s="34"/>
      <c r="D5" s="34"/>
      <c r="E5" s="34"/>
      <c r="F5" s="32" t="s">
        <v>5</v>
      </c>
      <c r="G5" s="34"/>
      <c r="H5" s="34" t="s">
        <v>77</v>
      </c>
      <c r="I5" s="32"/>
      <c r="J5" s="32"/>
      <c r="K5" s="32"/>
      <c r="L5" s="32"/>
      <c r="M5" s="32"/>
      <c r="N5" s="32"/>
      <c r="O5" s="33"/>
      <c r="P5" s="33"/>
    </row>
    <row r="6" spans="1:16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33"/>
    </row>
    <row r="7" spans="1:16" ht="15">
      <c r="A7" s="32" t="s">
        <v>6</v>
      </c>
      <c r="B7" s="35" t="s">
        <v>38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3"/>
    </row>
    <row r="8" spans="1:16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3"/>
    </row>
    <row r="9" spans="1:16" ht="15">
      <c r="A9" s="32" t="s">
        <v>8</v>
      </c>
      <c r="B9" s="36">
        <v>4</v>
      </c>
      <c r="C9" s="3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3"/>
    </row>
    <row r="10" spans="1:16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3"/>
    </row>
    <row r="11" spans="1:16" ht="15">
      <c r="A11" s="32" t="s">
        <v>9</v>
      </c>
      <c r="B11" s="34" t="s">
        <v>39</v>
      </c>
      <c r="C11" s="34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</row>
    <row r="12" spans="1:16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</row>
    <row r="13" spans="1:16" ht="15">
      <c r="A13" s="32" t="s">
        <v>11</v>
      </c>
      <c r="B13" s="34"/>
      <c r="C13" s="3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</row>
    <row r="14" spans="1:1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33"/>
    </row>
    <row r="15" spans="1:16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</row>
    <row r="16" spans="1:16" ht="15">
      <c r="A16" s="32"/>
      <c r="B16" s="32"/>
      <c r="C16" s="32"/>
      <c r="D16" s="17" t="s">
        <v>78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3"/>
    </row>
    <row r="17" spans="1:16" ht="15">
      <c r="A17" s="32"/>
      <c r="B17" s="32"/>
      <c r="C17" s="32"/>
      <c r="D17" s="17" t="s">
        <v>13</v>
      </c>
      <c r="E17" s="32"/>
      <c r="F17" s="37"/>
      <c r="G17" s="32"/>
      <c r="H17" s="37"/>
      <c r="I17" s="32"/>
      <c r="J17" s="37"/>
      <c r="K17" s="32"/>
      <c r="L17" s="37"/>
      <c r="M17" s="32"/>
      <c r="N17" s="37"/>
      <c r="O17" s="33"/>
      <c r="P17" s="33"/>
    </row>
    <row r="18" spans="1:16" ht="15">
      <c r="A18" s="32"/>
      <c r="B18" s="32"/>
      <c r="C18" s="32"/>
      <c r="D18" s="16" t="s">
        <v>14</v>
      </c>
      <c r="E18" s="32"/>
      <c r="F18" s="38"/>
      <c r="G18" s="39"/>
      <c r="H18" s="38"/>
      <c r="I18" s="32"/>
      <c r="J18" s="38"/>
      <c r="K18" s="39"/>
      <c r="L18" s="38"/>
      <c r="M18" s="39"/>
      <c r="N18" s="38"/>
      <c r="O18" s="33"/>
      <c r="P18" s="33"/>
    </row>
    <row r="19" spans="1:16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3"/>
    </row>
    <row r="20" spans="1:16" ht="15">
      <c r="A20" s="32" t="s">
        <v>15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</row>
    <row r="21" spans="1:16" ht="15">
      <c r="A21" s="32" t="s">
        <v>16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</row>
    <row r="22" spans="1:16" ht="15">
      <c r="A22" s="32" t="s">
        <v>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3"/>
    </row>
    <row r="23" spans="1:16" ht="15">
      <c r="A23" s="32" t="s">
        <v>18</v>
      </c>
      <c r="B23" s="32"/>
      <c r="C23" s="32"/>
      <c r="D23" s="40"/>
      <c r="E23" s="40"/>
      <c r="F23" s="40"/>
      <c r="G23" s="40"/>
      <c r="H23" s="40"/>
      <c r="I23" s="32"/>
      <c r="J23" s="32"/>
      <c r="K23" s="32"/>
      <c r="L23" s="32"/>
      <c r="M23" s="32"/>
      <c r="N23" s="32"/>
      <c r="O23" s="33"/>
      <c r="P23" s="33"/>
    </row>
    <row r="24" spans="1:16" ht="15">
      <c r="A24" s="32" t="s">
        <v>19</v>
      </c>
      <c r="B24" s="32"/>
      <c r="C24" s="32"/>
      <c r="D24" s="40"/>
      <c r="E24" s="40"/>
      <c r="F24" s="40"/>
      <c r="G24" s="40"/>
      <c r="H24" s="40"/>
      <c r="I24" s="32"/>
      <c r="J24" s="32"/>
      <c r="K24" s="32"/>
      <c r="L24" s="32"/>
      <c r="M24" s="32"/>
      <c r="N24" s="32"/>
      <c r="O24" s="33"/>
      <c r="P24" s="33"/>
    </row>
    <row r="25" spans="1:16" ht="1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</row>
    <row r="26" spans="1:16" ht="15">
      <c r="A26" s="32" t="s">
        <v>17</v>
      </c>
      <c r="B26" s="32"/>
      <c r="C26" s="32"/>
      <c r="D26" s="41"/>
      <c r="E26" s="41"/>
      <c r="F26" s="41"/>
      <c r="G26" s="41"/>
      <c r="H26" s="41"/>
      <c r="I26" s="32"/>
      <c r="J26" s="32"/>
      <c r="K26" s="32"/>
      <c r="L26" s="32"/>
      <c r="M26" s="32"/>
      <c r="N26" s="32"/>
      <c r="O26" s="33"/>
      <c r="P26" s="33"/>
    </row>
    <row r="27" spans="1:16" ht="15">
      <c r="A27" s="32" t="s">
        <v>18</v>
      </c>
      <c r="B27" s="32"/>
      <c r="C27" s="32"/>
      <c r="D27" s="41"/>
      <c r="E27" s="41"/>
      <c r="F27" s="41"/>
      <c r="G27" s="41"/>
      <c r="H27" s="41"/>
      <c r="I27" s="32"/>
      <c r="J27" s="32"/>
      <c r="K27" s="32"/>
      <c r="L27" s="32"/>
      <c r="M27" s="32"/>
      <c r="N27" s="32"/>
      <c r="O27" s="33"/>
      <c r="P27" s="33"/>
    </row>
    <row r="28" spans="1:16" ht="15">
      <c r="A28" s="32" t="s">
        <v>19</v>
      </c>
      <c r="B28" s="32"/>
      <c r="C28" s="32"/>
      <c r="D28" s="41"/>
      <c r="E28" s="41"/>
      <c r="F28" s="41"/>
      <c r="G28" s="41"/>
      <c r="H28" s="41"/>
      <c r="I28" s="32"/>
      <c r="J28" s="32"/>
      <c r="K28" s="32"/>
      <c r="L28" s="32"/>
      <c r="M28" s="32"/>
      <c r="N28" s="32"/>
      <c r="O28" s="33"/>
      <c r="P28" s="33"/>
    </row>
    <row r="29" spans="1:16" ht="15">
      <c r="A29" s="32" t="s">
        <v>21</v>
      </c>
      <c r="B29" s="32"/>
      <c r="C29" s="32"/>
      <c r="D29" s="87">
        <v>500000</v>
      </c>
      <c r="E29" s="42"/>
      <c r="F29" s="26"/>
      <c r="G29" s="42"/>
      <c r="H29" s="26"/>
      <c r="I29" s="32"/>
      <c r="J29" s="32"/>
      <c r="K29" s="32"/>
      <c r="L29" s="32"/>
      <c r="M29" s="32"/>
      <c r="N29" s="32"/>
      <c r="O29" s="33"/>
      <c r="P29" s="33"/>
    </row>
    <row r="30" spans="1:16" ht="17.25">
      <c r="A30" s="32" t="s">
        <v>22</v>
      </c>
      <c r="B30" s="32"/>
      <c r="C30" s="32"/>
      <c r="D30" s="86">
        <v>0</v>
      </c>
      <c r="E30" s="41"/>
      <c r="F30" s="27"/>
      <c r="G30" s="41"/>
      <c r="H30" s="27"/>
      <c r="I30" s="32"/>
      <c r="J30" s="32"/>
      <c r="K30" s="32"/>
      <c r="L30" s="32"/>
      <c r="M30" s="32"/>
      <c r="N30" s="32"/>
      <c r="O30" s="33"/>
      <c r="P30" s="33"/>
    </row>
    <row r="31" spans="1:16" ht="15">
      <c r="A31" s="32" t="s">
        <v>23</v>
      </c>
      <c r="B31" s="32"/>
      <c r="C31" s="32"/>
      <c r="D31" s="87">
        <f>SUM(D29:D30)</f>
        <v>500000</v>
      </c>
      <c r="E31" s="41"/>
      <c r="F31" s="27"/>
      <c r="G31" s="41"/>
      <c r="H31" s="27"/>
      <c r="I31" s="32"/>
      <c r="J31" s="32"/>
      <c r="K31" s="32"/>
      <c r="L31" s="32"/>
      <c r="M31" s="32"/>
      <c r="N31" s="32"/>
      <c r="O31" s="33"/>
      <c r="P31" s="33"/>
    </row>
    <row r="32" spans="1:16" ht="15">
      <c r="A32" s="32"/>
      <c r="B32" s="32"/>
      <c r="C32" s="32"/>
      <c r="D32" s="27"/>
      <c r="E32" s="41"/>
      <c r="F32" s="27"/>
      <c r="G32" s="41"/>
      <c r="H32" s="27"/>
      <c r="I32" s="32"/>
      <c r="J32" s="32"/>
      <c r="K32" s="32"/>
      <c r="L32" s="32"/>
      <c r="M32" s="32"/>
      <c r="N32" s="32"/>
      <c r="O32" s="33"/>
      <c r="P32" s="33"/>
    </row>
    <row r="33" spans="1:16" ht="15">
      <c r="A33" s="32" t="s">
        <v>24</v>
      </c>
      <c r="B33" s="32"/>
      <c r="C33" s="32"/>
      <c r="D33" s="27"/>
      <c r="E33" s="41"/>
      <c r="F33" s="27"/>
      <c r="G33" s="41"/>
      <c r="H33" s="27"/>
      <c r="I33" s="32"/>
      <c r="J33" s="32"/>
      <c r="K33" s="32"/>
      <c r="L33" s="32"/>
      <c r="M33" s="32"/>
      <c r="N33" s="32"/>
      <c r="O33" s="33"/>
      <c r="P33" s="33"/>
    </row>
    <row r="34" spans="1:16" ht="15">
      <c r="A34" s="32" t="s">
        <v>25</v>
      </c>
      <c r="B34" s="32"/>
      <c r="C34" s="32"/>
      <c r="D34" s="26"/>
      <c r="E34" s="43"/>
      <c r="F34" s="26"/>
      <c r="G34" s="43"/>
      <c r="H34" s="26"/>
      <c r="I34" s="32"/>
      <c r="J34" s="32"/>
      <c r="K34" s="32"/>
      <c r="L34" s="32"/>
      <c r="M34" s="32"/>
      <c r="N34" s="32"/>
      <c r="O34" s="33"/>
      <c r="P34" s="33"/>
    </row>
    <row r="35" spans="1:16" ht="15">
      <c r="A35" s="32" t="s">
        <v>26</v>
      </c>
      <c r="B35" s="32"/>
      <c r="C35" s="32"/>
      <c r="D35" s="26"/>
      <c r="E35" s="43"/>
      <c r="F35" s="26"/>
      <c r="G35" s="43"/>
      <c r="H35" s="26"/>
      <c r="I35" s="32"/>
      <c r="J35" s="32"/>
      <c r="K35" s="32"/>
      <c r="L35" s="32"/>
      <c r="M35" s="32"/>
      <c r="N35" s="32"/>
      <c r="O35" s="33"/>
      <c r="P35" s="33"/>
    </row>
    <row r="36" spans="1:16" ht="15">
      <c r="A36" s="32" t="s">
        <v>27</v>
      </c>
      <c r="B36" s="32"/>
      <c r="C36" s="32"/>
      <c r="D36" s="87">
        <v>500000</v>
      </c>
      <c r="E36" s="43"/>
      <c r="F36" s="26"/>
      <c r="G36" s="43"/>
      <c r="H36" s="26"/>
      <c r="I36" s="32"/>
      <c r="J36" s="32"/>
      <c r="K36" s="32"/>
      <c r="L36" s="32"/>
      <c r="M36" s="32"/>
      <c r="N36" s="32"/>
      <c r="O36" s="33"/>
      <c r="P36" s="33"/>
    </row>
    <row r="37" spans="1:16" ht="15">
      <c r="A37" s="32"/>
      <c r="B37" s="32"/>
      <c r="C37" s="32"/>
      <c r="D37" s="27"/>
      <c r="E37" s="44"/>
      <c r="F37" s="27"/>
      <c r="G37" s="44"/>
      <c r="H37" s="27"/>
      <c r="I37" s="32"/>
      <c r="J37" s="32"/>
      <c r="K37" s="32"/>
      <c r="L37" s="32"/>
      <c r="M37" s="32"/>
      <c r="N37" s="32"/>
      <c r="O37" s="33"/>
      <c r="P37" s="33"/>
    </row>
    <row r="38" spans="1:16" ht="15">
      <c r="A38" s="32"/>
      <c r="B38" s="32"/>
      <c r="C38" s="32"/>
      <c r="D38" s="45"/>
      <c r="E38" s="37"/>
      <c r="F38" s="45"/>
      <c r="G38" s="37"/>
      <c r="H38" s="45"/>
      <c r="I38" s="32"/>
      <c r="J38" s="32"/>
      <c r="K38" s="32"/>
      <c r="L38" s="32"/>
      <c r="M38" s="32"/>
      <c r="N38" s="32"/>
      <c r="O38" s="33"/>
      <c r="P38" s="33"/>
    </row>
    <row r="39" spans="1:16" ht="15">
      <c r="A39" s="32"/>
      <c r="B39" s="32"/>
      <c r="C39" s="32"/>
      <c r="D39" s="37"/>
      <c r="E39" s="37"/>
      <c r="F39" s="45"/>
      <c r="G39" s="37"/>
      <c r="H39" s="45"/>
      <c r="I39" s="32"/>
      <c r="J39" s="32"/>
      <c r="K39" s="32"/>
      <c r="L39" s="32"/>
      <c r="M39" s="32"/>
      <c r="N39" s="32"/>
      <c r="O39" s="33"/>
      <c r="P39" s="33"/>
    </row>
    <row r="40" spans="1:16" ht="15">
      <c r="A40" s="32"/>
      <c r="B40" s="32"/>
      <c r="C40" s="32"/>
      <c r="D40" s="92">
        <v>23</v>
      </c>
      <c r="E40" s="37"/>
      <c r="F40" s="37"/>
      <c r="G40" s="37"/>
      <c r="H40" s="37"/>
      <c r="I40" s="32"/>
      <c r="J40" s="32"/>
      <c r="K40" s="32"/>
      <c r="L40" s="32"/>
      <c r="M40" s="32"/>
      <c r="N40" s="32"/>
      <c r="O40" s="33"/>
      <c r="P40" s="33"/>
    </row>
    <row r="41" spans="1:16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defaultGridColor="0" zoomScale="87" zoomScaleNormal="87" colorId="22" workbookViewId="0" topLeftCell="A12">
      <selection activeCell="D68" sqref="D68"/>
    </sheetView>
  </sheetViews>
  <sheetFormatPr defaultColWidth="9.69921875" defaultRowHeight="15"/>
  <cols>
    <col min="1" max="1" width="30.69921875" style="0" customWidth="1"/>
    <col min="2" max="2" width="14.69921875" style="0" customWidth="1"/>
    <col min="3" max="3" width="8.69921875" style="0" customWidth="1"/>
    <col min="4" max="4" width="12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spans="1:16" ht="15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12" t="s">
        <v>3</v>
      </c>
      <c r="B5" s="15" t="s">
        <v>4</v>
      </c>
      <c r="C5" s="15"/>
      <c r="D5" s="15"/>
      <c r="E5" s="15"/>
      <c r="F5" s="12" t="s">
        <v>5</v>
      </c>
      <c r="G5" s="15"/>
      <c r="H5" s="15" t="s">
        <v>77</v>
      </c>
      <c r="I5" s="12"/>
      <c r="J5" s="12"/>
      <c r="K5" s="12"/>
      <c r="L5" s="12"/>
      <c r="M5" s="12"/>
      <c r="N5" s="12"/>
      <c r="O5" s="12"/>
      <c r="P5" s="12"/>
    </row>
    <row r="6" spans="1:16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">
      <c r="A7" s="12" t="s">
        <v>6</v>
      </c>
      <c r="B7" s="15" t="s">
        <v>40</v>
      </c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</row>
    <row r="8" spans="1:16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s="12" t="s">
        <v>8</v>
      </c>
      <c r="B9" s="16">
        <v>5</v>
      </c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2" t="s">
        <v>9</v>
      </c>
      <c r="B11" s="15" t="s">
        <v>42</v>
      </c>
      <c r="C11" s="15"/>
      <c r="D11" s="15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2" t="s">
        <v>11</v>
      </c>
      <c r="B13" s="15" t="s">
        <v>30</v>
      </c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2"/>
      <c r="B16" s="12"/>
      <c r="C16" s="12"/>
      <c r="D16" s="17" t="s">
        <v>78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2"/>
      <c r="B17" s="12"/>
      <c r="C17" s="12"/>
      <c r="D17" s="17" t="s">
        <v>13</v>
      </c>
      <c r="E17" s="12"/>
      <c r="F17" s="17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">
      <c r="A18" s="12"/>
      <c r="B18" s="12"/>
      <c r="C18" s="12"/>
      <c r="D18" s="16" t="s">
        <v>14</v>
      </c>
      <c r="E18" s="12"/>
      <c r="F18" s="18"/>
      <c r="G18" s="19"/>
      <c r="H18" s="18"/>
      <c r="I18" s="12"/>
      <c r="J18" s="18"/>
      <c r="K18" s="19"/>
      <c r="L18" s="18"/>
      <c r="M18" s="19"/>
      <c r="N18" s="18"/>
      <c r="O18" s="12"/>
      <c r="P18" s="12"/>
    </row>
    <row r="19" spans="1:16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2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2" t="s">
        <v>17</v>
      </c>
      <c r="B22" s="12"/>
      <c r="C22" s="12"/>
      <c r="D22" s="22">
        <v>0</v>
      </c>
      <c r="E22" s="23"/>
      <c r="F22" s="23"/>
      <c r="G22" s="23"/>
      <c r="H22" s="23"/>
      <c r="I22" s="12"/>
      <c r="J22" s="12"/>
      <c r="K22" s="12"/>
      <c r="L22" s="12"/>
      <c r="M22" s="12"/>
      <c r="N22" s="12"/>
      <c r="O22" s="12"/>
      <c r="P22" s="12"/>
    </row>
    <row r="23" spans="1:16" ht="15">
      <c r="A23" s="12" t="s">
        <v>18</v>
      </c>
      <c r="B23" s="12"/>
      <c r="C23" s="12"/>
      <c r="D23" s="22">
        <v>1</v>
      </c>
      <c r="E23" s="23"/>
      <c r="F23" s="23"/>
      <c r="G23" s="23"/>
      <c r="H23" s="23"/>
      <c r="I23" s="12"/>
      <c r="J23" s="12"/>
      <c r="K23" s="12"/>
      <c r="L23" s="12"/>
      <c r="M23" s="12"/>
      <c r="N23" s="12"/>
      <c r="O23" s="12"/>
      <c r="P23" s="12"/>
    </row>
    <row r="24" spans="1:16" ht="15">
      <c r="A24" s="12" t="s">
        <v>19</v>
      </c>
      <c r="B24" s="12"/>
      <c r="C24" s="12"/>
      <c r="D24" s="20">
        <v>0.5</v>
      </c>
      <c r="E24" s="23"/>
      <c r="F24" s="23"/>
      <c r="G24" s="23"/>
      <c r="H24" s="23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2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2" t="s">
        <v>17</v>
      </c>
      <c r="B26" s="12"/>
      <c r="C26" s="12"/>
      <c r="D26" s="81">
        <v>0</v>
      </c>
      <c r="E26" s="21"/>
      <c r="F26" s="21"/>
      <c r="G26" s="21"/>
      <c r="H26" s="21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2" t="s">
        <v>18</v>
      </c>
      <c r="B27" s="12"/>
      <c r="C27" s="12"/>
      <c r="D27" s="22">
        <v>60000</v>
      </c>
      <c r="E27" s="22"/>
      <c r="F27" s="22"/>
      <c r="G27" s="22"/>
      <c r="H27" s="22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2" t="s">
        <v>19</v>
      </c>
      <c r="B28" s="12"/>
      <c r="C28" s="12"/>
      <c r="D28" s="22">
        <v>20000</v>
      </c>
      <c r="E28" s="22"/>
      <c r="F28" s="22"/>
      <c r="G28" s="22"/>
      <c r="H28" s="22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2" t="s">
        <v>21</v>
      </c>
      <c r="B29" s="12"/>
      <c r="C29" s="12"/>
      <c r="D29" s="22">
        <v>104000</v>
      </c>
      <c r="E29" s="22"/>
      <c r="F29" s="22"/>
      <c r="G29" s="22"/>
      <c r="H29" s="22"/>
      <c r="I29" s="12"/>
      <c r="J29" s="12"/>
      <c r="K29" s="12"/>
      <c r="L29" s="12"/>
      <c r="M29" s="12"/>
      <c r="N29" s="12"/>
      <c r="O29" s="12"/>
      <c r="P29" s="12"/>
    </row>
    <row r="30" spans="1:16" ht="15">
      <c r="A30" s="12" t="s">
        <v>22</v>
      </c>
      <c r="B30" s="12"/>
      <c r="C30" s="12"/>
      <c r="D30" s="82">
        <v>16000</v>
      </c>
      <c r="E30" s="22"/>
      <c r="F30" s="22"/>
      <c r="G30" s="22"/>
      <c r="H30" s="22"/>
      <c r="I30" s="12"/>
      <c r="J30" s="12"/>
      <c r="K30" s="12"/>
      <c r="L30" s="12"/>
      <c r="M30" s="12"/>
      <c r="N30" s="12"/>
      <c r="O30" s="12"/>
      <c r="P30" s="12"/>
    </row>
    <row r="31" spans="1:16" ht="15">
      <c r="A31" s="12" t="s">
        <v>23</v>
      </c>
      <c r="B31" s="12"/>
      <c r="C31" s="12"/>
      <c r="D31" s="21">
        <f>SUM(D27:D30)</f>
        <v>200000</v>
      </c>
      <c r="E31" s="12"/>
      <c r="F31" s="21"/>
      <c r="G31" s="21"/>
      <c r="H31" s="21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2"/>
      <c r="B32" s="12"/>
      <c r="C32" s="12"/>
      <c r="D32" s="12"/>
      <c r="E32" s="12"/>
      <c r="F32" s="22"/>
      <c r="G32" s="22"/>
      <c r="H32" s="22"/>
      <c r="I32" s="12"/>
      <c r="J32" s="12"/>
      <c r="K32" s="12"/>
      <c r="L32" s="12"/>
      <c r="M32" s="12"/>
      <c r="N32" s="12"/>
      <c r="O32" s="12"/>
      <c r="P32" s="12"/>
    </row>
    <row r="33" spans="1:16" ht="15">
      <c r="A33" s="12" t="s">
        <v>24</v>
      </c>
      <c r="B33" s="12"/>
      <c r="C33" s="12"/>
      <c r="D33" s="12"/>
      <c r="E33" s="12"/>
      <c r="F33" s="22"/>
      <c r="G33" s="22"/>
      <c r="H33" s="22"/>
      <c r="I33" s="12"/>
      <c r="J33" s="12"/>
      <c r="K33" s="12"/>
      <c r="L33" s="12"/>
      <c r="M33" s="12"/>
      <c r="N33" s="12"/>
      <c r="O33" s="12"/>
      <c r="P33" s="12"/>
    </row>
    <row r="34" spans="1:16" ht="15">
      <c r="A34" s="12" t="s">
        <v>25</v>
      </c>
      <c r="B34" s="12"/>
      <c r="C34" s="12"/>
      <c r="D34" s="21"/>
      <c r="E34" s="21"/>
      <c r="F34" s="21"/>
      <c r="G34" s="21"/>
      <c r="H34" s="21"/>
      <c r="I34" s="12"/>
      <c r="J34" s="12"/>
      <c r="K34" s="12"/>
      <c r="L34" s="12"/>
      <c r="M34" s="12"/>
      <c r="N34" s="12"/>
      <c r="O34" s="12"/>
      <c r="P34" s="12"/>
    </row>
    <row r="35" spans="1:16" ht="15">
      <c r="A35" s="12" t="s">
        <v>26</v>
      </c>
      <c r="B35" s="12"/>
      <c r="C35" s="12"/>
      <c r="D35" s="21"/>
      <c r="E35" s="21"/>
      <c r="F35" s="21"/>
      <c r="G35" s="21"/>
      <c r="H35" s="21"/>
      <c r="I35" s="12"/>
      <c r="J35" s="12"/>
      <c r="K35" s="12"/>
      <c r="L35" s="12"/>
      <c r="M35" s="12"/>
      <c r="N35" s="12"/>
      <c r="O35" s="12"/>
      <c r="P35" s="12"/>
    </row>
    <row r="36" spans="1:16" ht="15">
      <c r="A36" s="12" t="s">
        <v>27</v>
      </c>
      <c r="B36" s="12"/>
      <c r="C36" s="12"/>
      <c r="D36" s="21">
        <v>200000</v>
      </c>
      <c r="E36" s="21"/>
      <c r="F36" s="21"/>
      <c r="G36" s="21"/>
      <c r="H36" s="21"/>
      <c r="I36" s="12"/>
      <c r="J36" s="12"/>
      <c r="K36" s="12"/>
      <c r="L36" s="12"/>
      <c r="M36" s="12"/>
      <c r="N36" s="12"/>
      <c r="O36" s="12"/>
      <c r="P36" s="12"/>
    </row>
    <row r="37" spans="1:16" ht="15">
      <c r="A37" s="12"/>
      <c r="B37" s="12"/>
      <c r="C37" s="12"/>
      <c r="D37" s="12"/>
      <c r="E37" s="12"/>
      <c r="F37" s="22"/>
      <c r="G37" s="22"/>
      <c r="H37" s="22"/>
      <c r="I37" s="12"/>
      <c r="J37" s="12"/>
      <c r="K37" s="12"/>
      <c r="L37" s="12"/>
      <c r="M37" s="12"/>
      <c r="N37" s="12"/>
      <c r="O37" s="12"/>
      <c r="P37" s="12"/>
    </row>
    <row r="38" spans="1:16" ht="15">
      <c r="A38" s="12"/>
      <c r="B38" s="12"/>
      <c r="C38" s="12"/>
      <c r="D38" s="21"/>
      <c r="E38" s="12"/>
      <c r="F38" s="22"/>
      <c r="G38" s="22"/>
      <c r="H38" s="22"/>
      <c r="I38" s="12"/>
      <c r="J38" s="12"/>
      <c r="K38" s="12"/>
      <c r="L38" s="12"/>
      <c r="M38" s="12"/>
      <c r="N38" s="12"/>
      <c r="O38" s="12"/>
      <c r="P38" s="12"/>
    </row>
    <row r="39" spans="1:16" ht="15">
      <c r="A39" s="12"/>
      <c r="B39" s="12"/>
      <c r="C39" s="12"/>
      <c r="D39" s="12"/>
      <c r="E39" s="12"/>
      <c r="F39" s="22"/>
      <c r="G39" s="22"/>
      <c r="H39" s="22"/>
      <c r="I39" s="12"/>
      <c r="J39" s="12"/>
      <c r="K39" s="12"/>
      <c r="L39" s="12"/>
      <c r="M39" s="12"/>
      <c r="N39" s="12"/>
      <c r="O39" s="12"/>
      <c r="P39" s="12"/>
    </row>
    <row r="40" spans="1:16" ht="15">
      <c r="A40" s="12"/>
      <c r="B40" s="12"/>
      <c r="C40" s="12"/>
      <c r="D40" s="17">
        <v>28</v>
      </c>
      <c r="E40" s="12"/>
      <c r="F40" s="22"/>
      <c r="G40" s="22"/>
      <c r="H40" s="22"/>
      <c r="I40" s="12"/>
      <c r="J40" s="12"/>
      <c r="K40" s="12"/>
      <c r="L40" s="12"/>
      <c r="M40" s="12"/>
      <c r="N40" s="12"/>
      <c r="O40" s="12"/>
      <c r="P40" s="12"/>
    </row>
    <row r="41" spans="1:16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57"/>
  <sheetViews>
    <sheetView defaultGridColor="0" zoomScale="87" zoomScaleNormal="87" colorId="22" workbookViewId="0" topLeftCell="B1">
      <selection activeCell="C1" sqref="C1"/>
    </sheetView>
  </sheetViews>
  <sheetFormatPr defaultColWidth="9.69921875" defaultRowHeight="15"/>
  <cols>
    <col min="1" max="1" width="15.69921875" style="0" customWidth="1"/>
    <col min="2" max="2" width="14.69921875" style="0" customWidth="1"/>
    <col min="3" max="3" width="8.69921875" style="0" customWidth="1"/>
    <col min="4" max="4" width="10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4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spans="1:18" ht="15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5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2"/>
      <c r="R3" s="12"/>
    </row>
    <row r="4" spans="1:18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">
      <c r="A5" s="12" t="s">
        <v>3</v>
      </c>
      <c r="B5" s="15" t="s">
        <v>4</v>
      </c>
      <c r="C5" s="15"/>
      <c r="D5" s="15"/>
      <c r="E5" s="15"/>
      <c r="F5" s="12" t="s">
        <v>5</v>
      </c>
      <c r="G5" s="15"/>
      <c r="H5" s="15" t="s">
        <v>43</v>
      </c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2" t="s">
        <v>6</v>
      </c>
      <c r="B7" s="15" t="s">
        <v>44</v>
      </c>
      <c r="C7" s="15"/>
      <c r="D7" s="15"/>
      <c r="E7" s="15"/>
      <c r="F7" s="15"/>
      <c r="G7" s="15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2" t="s">
        <v>8</v>
      </c>
      <c r="B9" s="15" t="s">
        <v>45</v>
      </c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2" t="s">
        <v>9</v>
      </c>
      <c r="B11" s="15" t="s">
        <v>46</v>
      </c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2" t="s">
        <v>11</v>
      </c>
      <c r="B13" s="15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2"/>
      <c r="B17" s="12"/>
      <c r="C17" s="12"/>
      <c r="D17" s="17" t="s">
        <v>31</v>
      </c>
      <c r="E17" s="12"/>
      <c r="F17" s="17" t="s">
        <v>32</v>
      </c>
      <c r="G17" s="12"/>
      <c r="H17" s="12"/>
      <c r="I17" s="12"/>
      <c r="J17" s="12"/>
      <c r="K17" s="12"/>
      <c r="L17" s="46" t="s">
        <v>47</v>
      </c>
      <c r="M17" s="12"/>
      <c r="N17" s="12"/>
      <c r="O17" s="12"/>
      <c r="P17" s="12"/>
      <c r="Q17" s="12"/>
      <c r="R17" s="12"/>
    </row>
    <row r="18" spans="1:18" ht="15">
      <c r="A18" s="12"/>
      <c r="B18" s="12"/>
      <c r="C18" s="12"/>
      <c r="D18" s="16" t="s">
        <v>33</v>
      </c>
      <c r="E18" s="12"/>
      <c r="F18" s="16" t="s">
        <v>33</v>
      </c>
      <c r="G18" s="12"/>
      <c r="H18" s="16" t="s">
        <v>34</v>
      </c>
      <c r="I18" s="12"/>
      <c r="J18" s="16" t="s">
        <v>48</v>
      </c>
      <c r="K18" s="12"/>
      <c r="L18" s="47" t="s">
        <v>49</v>
      </c>
      <c r="M18" s="12"/>
      <c r="N18" s="16" t="s">
        <v>50</v>
      </c>
      <c r="O18" s="12"/>
      <c r="P18" s="12"/>
      <c r="Q18" s="12"/>
      <c r="R18" s="12"/>
    </row>
    <row r="19" spans="1:18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2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2" t="s">
        <v>17</v>
      </c>
      <c r="B22" s="12"/>
      <c r="C22" s="12"/>
      <c r="D22" s="20">
        <v>0</v>
      </c>
      <c r="E22" s="20"/>
      <c r="F22" s="20">
        <v>0</v>
      </c>
      <c r="G22" s="20"/>
      <c r="H22" s="20">
        <v>0</v>
      </c>
      <c r="I22" s="12"/>
      <c r="J22" s="20">
        <v>0</v>
      </c>
      <c r="K22" s="12"/>
      <c r="L22" s="20">
        <f>SUM(J22-F22)</f>
        <v>0</v>
      </c>
      <c r="M22" s="12"/>
      <c r="N22" s="12"/>
      <c r="O22" s="12"/>
      <c r="P22" s="12"/>
      <c r="Q22" s="12"/>
      <c r="R22" s="12"/>
    </row>
    <row r="23" spans="1:18" ht="15">
      <c r="A23" s="12" t="s">
        <v>18</v>
      </c>
      <c r="B23" s="12"/>
      <c r="C23" s="12"/>
      <c r="D23" s="20">
        <v>10</v>
      </c>
      <c r="E23" s="20"/>
      <c r="F23" s="20">
        <v>10</v>
      </c>
      <c r="G23" s="20"/>
      <c r="H23" s="20">
        <f>SUM(F23-D23)</f>
        <v>0</v>
      </c>
      <c r="I23" s="12"/>
      <c r="J23" s="20">
        <v>17</v>
      </c>
      <c r="K23" s="12"/>
      <c r="L23" s="20">
        <f>SUM(J23-F23)</f>
        <v>7</v>
      </c>
      <c r="M23" s="12"/>
      <c r="N23" s="12"/>
      <c r="O23" s="12"/>
      <c r="P23" s="12"/>
      <c r="Q23" s="12"/>
      <c r="R23" s="12"/>
    </row>
    <row r="24" spans="1:18" ht="15">
      <c r="A24" s="12" t="s">
        <v>19</v>
      </c>
      <c r="B24" s="12"/>
      <c r="C24" s="12"/>
      <c r="D24" s="20">
        <v>1.5</v>
      </c>
      <c r="E24" s="20"/>
      <c r="F24" s="20">
        <v>1.5</v>
      </c>
      <c r="G24" s="20"/>
      <c r="H24" s="20">
        <v>0</v>
      </c>
      <c r="I24" s="12"/>
      <c r="J24" s="20">
        <v>1.5</v>
      </c>
      <c r="K24" s="12"/>
      <c r="L24" s="20">
        <f>SUM(J24-F24)</f>
        <v>0</v>
      </c>
      <c r="M24" s="12"/>
      <c r="N24" s="12"/>
      <c r="O24" s="12"/>
      <c r="P24" s="12"/>
      <c r="Q24" s="12"/>
      <c r="R24" s="12"/>
    </row>
    <row r="25" spans="1:18" ht="15">
      <c r="A25" s="12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22"/>
      <c r="M25" s="12"/>
      <c r="N25" s="12"/>
      <c r="O25" s="12"/>
      <c r="P25" s="12"/>
      <c r="Q25" s="12"/>
      <c r="R25" s="12"/>
    </row>
    <row r="26" spans="1:18" ht="15">
      <c r="A26" s="12" t="s">
        <v>17</v>
      </c>
      <c r="B26" s="12"/>
      <c r="C26" s="12"/>
      <c r="D26" s="21">
        <v>0</v>
      </c>
      <c r="E26" s="21"/>
      <c r="F26" s="21">
        <v>0</v>
      </c>
      <c r="G26" s="21"/>
      <c r="H26" s="21">
        <v>0</v>
      </c>
      <c r="I26" s="12"/>
      <c r="J26" s="21">
        <v>0</v>
      </c>
      <c r="K26" s="12"/>
      <c r="L26" s="21">
        <f aca="true" t="shared" si="0" ref="L26:L31">SUM(J26-F26)</f>
        <v>0</v>
      </c>
      <c r="M26" s="12"/>
      <c r="N26" s="12"/>
      <c r="O26" s="12"/>
      <c r="P26" s="12"/>
      <c r="Q26" s="12"/>
      <c r="R26" s="12"/>
    </row>
    <row r="27" spans="1:18" ht="15">
      <c r="A27" s="12" t="s">
        <v>18</v>
      </c>
      <c r="B27" s="12"/>
      <c r="C27" s="12"/>
      <c r="D27" s="22">
        <f>676635*1.03</f>
        <v>696934.05</v>
      </c>
      <c r="E27" s="22"/>
      <c r="F27" s="22">
        <f>D27</f>
        <v>696934.05</v>
      </c>
      <c r="G27" s="22"/>
      <c r="H27" s="22">
        <f>SUM(F27-D27)</f>
        <v>0</v>
      </c>
      <c r="I27" s="22"/>
      <c r="J27" s="22">
        <f>1185000+21727-1428</f>
        <v>1205299</v>
      </c>
      <c r="K27" s="12"/>
      <c r="L27" s="22">
        <f t="shared" si="0"/>
        <v>508364.94999999995</v>
      </c>
      <c r="M27" s="12"/>
      <c r="N27" s="12"/>
      <c r="O27" s="12"/>
      <c r="P27" s="12"/>
      <c r="Q27" s="12"/>
      <c r="R27" s="12"/>
    </row>
    <row r="28" spans="1:18" ht="15">
      <c r="A28" s="12" t="s">
        <v>19</v>
      </c>
      <c r="B28" s="12"/>
      <c r="C28" s="12"/>
      <c r="D28" s="22">
        <f>47600*1.03</f>
        <v>49028</v>
      </c>
      <c r="E28" s="22"/>
      <c r="F28" s="22">
        <f>D28</f>
        <v>49028</v>
      </c>
      <c r="G28" s="22"/>
      <c r="H28" s="22">
        <f>SUM(F28-D28)</f>
        <v>0</v>
      </c>
      <c r="I28" s="22"/>
      <c r="J28" s="22">
        <f>47600+1428</f>
        <v>49028</v>
      </c>
      <c r="K28" s="12"/>
      <c r="L28" s="22">
        <f t="shared" si="0"/>
        <v>0</v>
      </c>
      <c r="M28" s="12"/>
      <c r="N28" s="12"/>
      <c r="O28" s="12"/>
      <c r="P28" s="12"/>
      <c r="Q28" s="12"/>
      <c r="R28" s="12"/>
    </row>
    <row r="29" spans="1:18" ht="15">
      <c r="A29" s="12" t="s">
        <v>21</v>
      </c>
      <c r="B29" s="12"/>
      <c r="C29" s="12"/>
      <c r="D29" s="22">
        <v>126500</v>
      </c>
      <c r="E29" s="22"/>
      <c r="F29" s="22">
        <v>846500</v>
      </c>
      <c r="G29" s="22"/>
      <c r="H29" s="22">
        <f>SUM(F29-D29)</f>
        <v>720000</v>
      </c>
      <c r="I29" s="22"/>
      <c r="J29" s="22">
        <v>546500</v>
      </c>
      <c r="K29" s="12"/>
      <c r="L29" s="22">
        <f t="shared" si="0"/>
        <v>-300000</v>
      </c>
      <c r="M29" s="12"/>
      <c r="N29" s="12"/>
      <c r="O29" s="12"/>
      <c r="P29" s="12"/>
      <c r="Q29" s="12"/>
      <c r="R29" s="12"/>
    </row>
    <row r="30" spans="1:18" ht="15">
      <c r="A30" s="12" t="s">
        <v>22</v>
      </c>
      <c r="B30" s="12"/>
      <c r="C30" s="12"/>
      <c r="D30" s="22">
        <v>295000</v>
      </c>
      <c r="E30" s="22"/>
      <c r="F30" s="22">
        <v>855000</v>
      </c>
      <c r="G30" s="22"/>
      <c r="H30" s="22">
        <f>SUM(F30-D30)</f>
        <v>560000</v>
      </c>
      <c r="I30" s="22"/>
      <c r="J30" s="22">
        <v>646635</v>
      </c>
      <c r="K30" s="12"/>
      <c r="L30" s="22">
        <f t="shared" si="0"/>
        <v>-208365</v>
      </c>
      <c r="M30" s="12"/>
      <c r="N30" s="12"/>
      <c r="O30" s="12"/>
      <c r="P30" s="12"/>
      <c r="Q30" s="12"/>
      <c r="R30" s="12"/>
    </row>
    <row r="31" spans="1:18" ht="15">
      <c r="A31" s="12" t="s">
        <v>23</v>
      </c>
      <c r="B31" s="12"/>
      <c r="C31" s="12"/>
      <c r="D31" s="21">
        <f>SUM(D27:D30)</f>
        <v>1167462.05</v>
      </c>
      <c r="E31" s="12"/>
      <c r="F31" s="21">
        <f>SUM(F27:F30)</f>
        <v>2447462.05</v>
      </c>
      <c r="G31" s="21"/>
      <c r="H31" s="21">
        <f>SUM(H27:H30)</f>
        <v>1280000</v>
      </c>
      <c r="I31" s="22"/>
      <c r="J31" s="21">
        <f>SUM(J27:J30)</f>
        <v>2447462</v>
      </c>
      <c r="K31" s="12"/>
      <c r="L31" s="22">
        <f t="shared" si="0"/>
        <v>-0.049999999813735485</v>
      </c>
      <c r="M31" s="12"/>
      <c r="N31" s="12"/>
      <c r="O31" s="12"/>
      <c r="P31" s="12"/>
      <c r="Q31" s="12"/>
      <c r="R31" s="12"/>
    </row>
    <row r="32" spans="1:18" ht="15">
      <c r="A32" s="12"/>
      <c r="B32" s="12"/>
      <c r="C32" s="12"/>
      <c r="D32" s="12"/>
      <c r="E32" s="12"/>
      <c r="F32" s="22"/>
      <c r="G32" s="22"/>
      <c r="H32" s="22"/>
      <c r="I32" s="22"/>
      <c r="J32" s="22"/>
      <c r="K32" s="12"/>
      <c r="L32" s="22"/>
      <c r="M32" s="12"/>
      <c r="N32" s="12"/>
      <c r="O32" s="12"/>
      <c r="P32" s="12"/>
      <c r="Q32" s="12"/>
      <c r="R32" s="12"/>
    </row>
    <row r="33" spans="1:18" ht="15">
      <c r="A33" s="12" t="s">
        <v>24</v>
      </c>
      <c r="B33" s="12"/>
      <c r="C33" s="12"/>
      <c r="D33" s="12"/>
      <c r="E33" s="12"/>
      <c r="F33" s="22"/>
      <c r="G33" s="22"/>
      <c r="H33" s="22"/>
      <c r="I33" s="22"/>
      <c r="J33" s="22"/>
      <c r="K33" s="12"/>
      <c r="L33" s="22"/>
      <c r="M33" s="12"/>
      <c r="N33" s="12"/>
      <c r="O33" s="12"/>
      <c r="P33" s="12"/>
      <c r="Q33" s="12"/>
      <c r="R33" s="12"/>
    </row>
    <row r="34" spans="1:18" ht="15">
      <c r="A34" s="12" t="s">
        <v>25</v>
      </c>
      <c r="B34" s="12"/>
      <c r="C34" s="12"/>
      <c r="D34" s="21">
        <v>0</v>
      </c>
      <c r="E34" s="21"/>
      <c r="F34" s="21">
        <v>0</v>
      </c>
      <c r="G34" s="21"/>
      <c r="H34" s="21">
        <f>SUM(F34-D34)</f>
        <v>0</v>
      </c>
      <c r="I34" s="22"/>
      <c r="J34" s="21">
        <v>0</v>
      </c>
      <c r="K34" s="12"/>
      <c r="L34" s="21">
        <v>0</v>
      </c>
      <c r="M34" s="12"/>
      <c r="N34" s="12"/>
      <c r="O34" s="12"/>
      <c r="P34" s="12"/>
      <c r="Q34" s="12"/>
      <c r="R34" s="12"/>
    </row>
    <row r="35" spans="1:18" ht="15">
      <c r="A35" s="12" t="s">
        <v>26</v>
      </c>
      <c r="B35" s="12"/>
      <c r="C35" s="12"/>
      <c r="D35" s="21">
        <f>D31*0.53</f>
        <v>618754.8865</v>
      </c>
      <c r="E35" s="21"/>
      <c r="F35" s="21">
        <v>618755</v>
      </c>
      <c r="G35" s="21"/>
      <c r="H35" s="21">
        <f>SUM(F35-D35)</f>
        <v>0.11349999997764826</v>
      </c>
      <c r="I35" s="22"/>
      <c r="J35" s="21">
        <v>0</v>
      </c>
      <c r="K35" s="12"/>
      <c r="L35" s="21">
        <v>0</v>
      </c>
      <c r="M35" s="12"/>
      <c r="N35" s="12"/>
      <c r="O35" s="12"/>
      <c r="P35" s="12"/>
      <c r="Q35" s="12"/>
      <c r="R35" s="12"/>
    </row>
    <row r="36" spans="1:18" ht="15">
      <c r="A36" s="12" t="s">
        <v>27</v>
      </c>
      <c r="B36" s="12"/>
      <c r="C36" s="12"/>
      <c r="D36" s="21">
        <f>D31*0.47</f>
        <v>548707.1635</v>
      </c>
      <c r="E36" s="21"/>
      <c r="F36" s="21">
        <f>548707+1280000</f>
        <v>1828707</v>
      </c>
      <c r="G36" s="21"/>
      <c r="H36" s="21">
        <f>SUM(F36-D36)</f>
        <v>1279999.8365</v>
      </c>
      <c r="I36" s="22"/>
      <c r="J36" s="21">
        <v>0</v>
      </c>
      <c r="K36" s="12"/>
      <c r="L36" s="21">
        <v>0</v>
      </c>
      <c r="M36" s="12"/>
      <c r="N36" s="12"/>
      <c r="O36" s="12"/>
      <c r="P36" s="12"/>
      <c r="Q36" s="12"/>
      <c r="R36" s="12"/>
    </row>
    <row r="37" spans="1:18" ht="15">
      <c r="A37" s="12"/>
      <c r="B37" s="12"/>
      <c r="C37" s="12"/>
      <c r="D37" s="12"/>
      <c r="E37" s="12"/>
      <c r="F37" s="22"/>
      <c r="G37" s="22"/>
      <c r="H37" s="22"/>
      <c r="I37" s="22"/>
      <c r="J37" s="12"/>
      <c r="K37" s="12"/>
      <c r="L37" s="22"/>
      <c r="M37" s="12"/>
      <c r="N37" s="12"/>
      <c r="O37" s="12"/>
      <c r="P37" s="12"/>
      <c r="Q37" s="12"/>
      <c r="R37" s="12"/>
    </row>
    <row r="38" spans="1:18" ht="15">
      <c r="A38" s="12"/>
      <c r="B38" s="12"/>
      <c r="C38" s="12"/>
      <c r="D38" s="12"/>
      <c r="E38" s="12"/>
      <c r="F38" s="22"/>
      <c r="G38" s="22"/>
      <c r="H38" s="22"/>
      <c r="I38" s="22"/>
      <c r="J38" s="12"/>
      <c r="K38" s="12"/>
      <c r="L38" s="22"/>
      <c r="M38" s="12"/>
      <c r="N38" s="12"/>
      <c r="O38" s="12"/>
      <c r="P38" s="12"/>
      <c r="Q38" s="12"/>
      <c r="R38" s="12"/>
    </row>
    <row r="39" spans="1:18" ht="15">
      <c r="A39" s="12"/>
      <c r="B39" s="12"/>
      <c r="C39" s="12"/>
      <c r="D39" s="12"/>
      <c r="E39" s="12"/>
      <c r="F39" s="22"/>
      <c r="G39" s="22"/>
      <c r="H39" s="22"/>
      <c r="I39" s="22"/>
      <c r="J39" s="12"/>
      <c r="K39" s="12"/>
      <c r="L39" s="22"/>
      <c r="M39" s="12"/>
      <c r="N39" s="12"/>
      <c r="O39" s="12"/>
      <c r="P39" s="12"/>
      <c r="Q39" s="12"/>
      <c r="R39" s="12"/>
    </row>
    <row r="40" spans="1:18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22"/>
      <c r="M40" s="12"/>
      <c r="N40" s="12"/>
      <c r="O40" s="12"/>
      <c r="P40" s="12"/>
      <c r="Q40" s="12"/>
      <c r="R40" s="12"/>
    </row>
    <row r="41" spans="1:18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2"/>
      <c r="M41" s="12"/>
      <c r="N41" s="12"/>
      <c r="O41" s="12"/>
      <c r="P41" s="12"/>
      <c r="Q41" s="12"/>
      <c r="R41" s="12"/>
    </row>
    <row r="42" spans="1:18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2"/>
      <c r="M42" s="12"/>
      <c r="N42" s="12"/>
      <c r="O42" s="12"/>
      <c r="P42" s="12"/>
      <c r="Q42" s="12"/>
      <c r="R42" s="12"/>
    </row>
    <row r="43" spans="1:18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22"/>
      <c r="M43" s="12"/>
      <c r="N43" s="12"/>
      <c r="O43" s="12"/>
      <c r="P43" s="12"/>
      <c r="Q43" s="12"/>
      <c r="R43" s="12"/>
    </row>
    <row r="44" spans="1:18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22"/>
      <c r="M44" s="12"/>
      <c r="N44" s="12"/>
      <c r="O44" s="12"/>
      <c r="P44" s="12"/>
      <c r="Q44" s="12"/>
      <c r="R44" s="12"/>
    </row>
    <row r="45" spans="1:18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N39"/>
  <sheetViews>
    <sheetView defaultGridColor="0" zoomScale="87" zoomScaleNormal="87" colorId="22" workbookViewId="0" topLeftCell="A1">
      <selection activeCell="A1" sqref="A1"/>
    </sheetView>
  </sheetViews>
  <sheetFormatPr defaultColWidth="9.69921875" defaultRowHeight="15"/>
  <cols>
    <col min="1" max="1" width="15.69921875" style="0" customWidth="1"/>
    <col min="2" max="2" width="14.69921875" style="0" customWidth="1"/>
    <col min="3" max="3" width="8.69921875" style="0" customWidth="1"/>
    <col min="4" max="4" width="10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ht="15.75">
      <c r="A1" s="1" t="s">
        <v>0</v>
      </c>
    </row>
    <row r="2" ht="15.75">
      <c r="A2" s="1" t="s">
        <v>1</v>
      </c>
    </row>
    <row r="3" spans="1:11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"/>
    </row>
    <row r="5" spans="1:8" ht="15">
      <c r="A5" s="2" t="s">
        <v>3</v>
      </c>
      <c r="B5" s="3" t="s">
        <v>4</v>
      </c>
      <c r="C5" s="3"/>
      <c r="D5" s="3"/>
      <c r="E5" s="3"/>
      <c r="F5" s="2" t="s">
        <v>5</v>
      </c>
      <c r="G5" s="3"/>
      <c r="H5" s="3" t="s">
        <v>51</v>
      </c>
    </row>
    <row r="7" spans="1:8" ht="15">
      <c r="A7" s="2" t="s">
        <v>6</v>
      </c>
      <c r="B7" s="3" t="s">
        <v>52</v>
      </c>
      <c r="C7" s="3"/>
      <c r="D7" s="3"/>
      <c r="E7" s="3"/>
      <c r="F7" s="3"/>
      <c r="G7" s="3"/>
      <c r="H7" s="3"/>
    </row>
    <row r="9" spans="1:3" ht="15">
      <c r="A9" s="2" t="s">
        <v>8</v>
      </c>
      <c r="B9" s="3" t="s">
        <v>41</v>
      </c>
      <c r="C9" s="3"/>
    </row>
    <row r="11" spans="1:3" ht="15">
      <c r="A11" s="2" t="s">
        <v>9</v>
      </c>
      <c r="B11" s="3" t="s">
        <v>53</v>
      </c>
      <c r="C11" s="3"/>
    </row>
    <row r="13" spans="1:3" ht="15">
      <c r="A13" s="2" t="s">
        <v>11</v>
      </c>
      <c r="B13" s="3"/>
      <c r="C13" s="3"/>
    </row>
    <row r="17" spans="4:6" ht="15">
      <c r="D17" s="5" t="s">
        <v>31</v>
      </c>
      <c r="F17" s="5" t="s">
        <v>32</v>
      </c>
    </row>
    <row r="18" spans="1:14" ht="15">
      <c r="A18" s="2"/>
      <c r="B18" s="2"/>
      <c r="C18" s="2"/>
      <c r="D18" s="4" t="s">
        <v>33</v>
      </c>
      <c r="E18" s="2"/>
      <c r="F18" s="4" t="s">
        <v>33</v>
      </c>
      <c r="G18" s="2"/>
      <c r="H18" s="4" t="s">
        <v>34</v>
      </c>
      <c r="I18" s="2"/>
      <c r="J18" s="4" t="s">
        <v>48</v>
      </c>
      <c r="K18" s="2"/>
      <c r="L18" s="4" t="s">
        <v>50</v>
      </c>
      <c r="M18" s="2"/>
      <c r="N18" s="4" t="s">
        <v>54</v>
      </c>
    </row>
    <row r="20" ht="15">
      <c r="A20" t="s">
        <v>15</v>
      </c>
    </row>
    <row r="21" ht="15">
      <c r="A21" t="s">
        <v>16</v>
      </c>
    </row>
    <row r="22" spans="1:8" ht="15">
      <c r="A22" t="s">
        <v>17</v>
      </c>
      <c r="D22">
        <v>0</v>
      </c>
      <c r="F22">
        <v>0</v>
      </c>
      <c r="H22">
        <v>0</v>
      </c>
    </row>
    <row r="23" spans="1:8" ht="15">
      <c r="A23" t="s">
        <v>18</v>
      </c>
      <c r="D23">
        <v>0</v>
      </c>
      <c r="F23">
        <v>0</v>
      </c>
      <c r="H23">
        <v>0</v>
      </c>
    </row>
    <row r="24" spans="1:8" ht="15">
      <c r="A24" t="s">
        <v>19</v>
      </c>
      <c r="D24">
        <v>0</v>
      </c>
      <c r="F24">
        <v>0</v>
      </c>
      <c r="H24">
        <v>0</v>
      </c>
    </row>
    <row r="25" ht="15">
      <c r="A25" t="s">
        <v>20</v>
      </c>
    </row>
    <row r="26" spans="1:8" ht="15">
      <c r="A26" s="2" t="s">
        <v>17</v>
      </c>
      <c r="B26" s="2"/>
      <c r="C26" s="2"/>
      <c r="D26" s="8">
        <v>0</v>
      </c>
      <c r="E26" s="8"/>
      <c r="F26" s="8">
        <v>0</v>
      </c>
      <c r="G26" s="8"/>
      <c r="H26" s="8">
        <v>0</v>
      </c>
    </row>
    <row r="27" spans="1:9" ht="15">
      <c r="A27" s="2" t="s">
        <v>18</v>
      </c>
      <c r="B27" s="2"/>
      <c r="C27" s="2"/>
      <c r="D27" s="2">
        <v>0</v>
      </c>
      <c r="E27" s="2"/>
      <c r="F27" s="9">
        <v>0</v>
      </c>
      <c r="G27" s="8"/>
      <c r="H27" s="9">
        <v>0</v>
      </c>
      <c r="I27" s="9"/>
    </row>
    <row r="28" spans="1:9" ht="15">
      <c r="A28" s="2" t="s">
        <v>19</v>
      </c>
      <c r="B28" s="2"/>
      <c r="C28" s="2"/>
      <c r="D28" s="2">
        <v>0</v>
      </c>
      <c r="E28" s="2"/>
      <c r="F28" s="9">
        <v>0</v>
      </c>
      <c r="G28" s="8"/>
      <c r="H28" s="9">
        <v>0</v>
      </c>
      <c r="I28" s="9"/>
    </row>
    <row r="29" spans="1:9" ht="15">
      <c r="A29" s="2" t="s">
        <v>21</v>
      </c>
      <c r="B29" s="2"/>
      <c r="C29" s="2"/>
      <c r="D29" s="9">
        <v>1670000</v>
      </c>
      <c r="E29" s="2"/>
      <c r="F29" s="9">
        <v>1698570</v>
      </c>
      <c r="G29" s="9"/>
      <c r="H29" s="9">
        <f>SUM(F29-D29)</f>
        <v>28570</v>
      </c>
      <c r="I29" s="9"/>
    </row>
    <row r="30" spans="1:9" ht="15">
      <c r="A30" s="2" t="s">
        <v>22</v>
      </c>
      <c r="B30" s="2"/>
      <c r="C30" s="2"/>
      <c r="D30" s="9">
        <v>110000</v>
      </c>
      <c r="E30" s="2"/>
      <c r="F30" s="9">
        <v>681430</v>
      </c>
      <c r="G30" s="9"/>
      <c r="H30" s="9">
        <f>SUM(F30-D30)</f>
        <v>571430</v>
      </c>
      <c r="I30" s="9"/>
    </row>
    <row r="31" spans="1:9" ht="15">
      <c r="A31" s="2" t="s">
        <v>23</v>
      </c>
      <c r="B31" s="2"/>
      <c r="C31" s="2"/>
      <c r="D31" s="8">
        <f>SUM(D27:D30)</f>
        <v>1780000</v>
      </c>
      <c r="E31" s="2"/>
      <c r="F31" s="8">
        <f>SUM(F27:F30)</f>
        <v>2380000</v>
      </c>
      <c r="G31" s="8"/>
      <c r="H31" s="8">
        <f>SUM(H27:H30)</f>
        <v>600000</v>
      </c>
      <c r="I31" s="9"/>
    </row>
    <row r="32" spans="1:9" ht="15">
      <c r="A32" s="2"/>
      <c r="B32" s="2"/>
      <c r="C32" s="2"/>
      <c r="D32" s="2"/>
      <c r="E32" s="2"/>
      <c r="F32" s="9"/>
      <c r="G32" s="9"/>
      <c r="H32" s="9"/>
      <c r="I32" s="9"/>
    </row>
    <row r="33" spans="1:9" ht="15">
      <c r="A33" s="2" t="s">
        <v>24</v>
      </c>
      <c r="B33" s="2"/>
      <c r="C33" s="2"/>
      <c r="D33" s="2"/>
      <c r="E33" s="2"/>
      <c r="F33" s="9"/>
      <c r="G33" s="9"/>
      <c r="H33" s="9"/>
      <c r="I33" s="9"/>
    </row>
    <row r="34" spans="1:9" ht="15">
      <c r="A34" s="2" t="s">
        <v>25</v>
      </c>
      <c r="B34" s="2"/>
      <c r="C34" s="2"/>
      <c r="D34" s="8">
        <v>0</v>
      </c>
      <c r="E34" s="8"/>
      <c r="F34" s="8">
        <v>0</v>
      </c>
      <c r="G34" s="8"/>
      <c r="H34" s="8">
        <v>0</v>
      </c>
      <c r="I34" s="9"/>
    </row>
    <row r="35" spans="1:9" ht="15">
      <c r="A35" s="2" t="s">
        <v>26</v>
      </c>
      <c r="B35" s="2"/>
      <c r="C35" s="2"/>
      <c r="D35" s="8">
        <f>(D31*0.53)</f>
        <v>943400</v>
      </c>
      <c r="E35" s="8"/>
      <c r="F35" s="8">
        <v>943400</v>
      </c>
      <c r="G35" s="8"/>
      <c r="H35" s="8">
        <f>SUM(F35-D35)</f>
        <v>0</v>
      </c>
      <c r="I35" s="9"/>
    </row>
    <row r="36" spans="1:9" ht="15">
      <c r="A36" s="2" t="s">
        <v>27</v>
      </c>
      <c r="B36" s="2"/>
      <c r="C36" s="2"/>
      <c r="D36" s="8">
        <f>(D31*0.47)</f>
        <v>836600</v>
      </c>
      <c r="E36" s="8"/>
      <c r="F36" s="8">
        <f>F31-F35</f>
        <v>1436600</v>
      </c>
      <c r="G36" s="8"/>
      <c r="H36" s="8">
        <f>SUM(F36-D36)</f>
        <v>600000</v>
      </c>
      <c r="I36" s="9"/>
    </row>
    <row r="37" spans="1:9" ht="15">
      <c r="A37" s="2"/>
      <c r="B37" s="2"/>
      <c r="C37" s="2"/>
      <c r="D37" s="2"/>
      <c r="E37" s="2"/>
      <c r="F37" s="9"/>
      <c r="G37" s="9"/>
      <c r="H37" s="9"/>
      <c r="I37" s="9"/>
    </row>
    <row r="38" spans="1:9" ht="15">
      <c r="A38" s="2"/>
      <c r="B38" s="2"/>
      <c r="C38" s="2"/>
      <c r="D38" s="2"/>
      <c r="E38" s="2"/>
      <c r="F38" s="9"/>
      <c r="G38" s="9"/>
      <c r="H38" s="9"/>
      <c r="I38" s="9"/>
    </row>
    <row r="39" spans="1:9" ht="15">
      <c r="A39" s="2"/>
      <c r="B39" s="2"/>
      <c r="C39" s="2"/>
      <c r="D39" s="2"/>
      <c r="E39" s="2"/>
      <c r="F39" s="9"/>
      <c r="G39" s="9"/>
      <c r="H39" s="9"/>
      <c r="I39" s="9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45"/>
  <sheetViews>
    <sheetView defaultGridColor="0" zoomScale="87" zoomScaleNormal="87" colorId="22" workbookViewId="0" topLeftCell="A24">
      <selection activeCell="F18" sqref="F18"/>
    </sheetView>
  </sheetViews>
  <sheetFormatPr defaultColWidth="9.69921875" defaultRowHeight="15"/>
  <cols>
    <col min="1" max="1" width="15.69921875" style="0" customWidth="1"/>
    <col min="2" max="2" width="14.69921875" style="0" customWidth="1"/>
    <col min="3" max="3" width="8.69921875" style="0" customWidth="1"/>
    <col min="4" max="4" width="10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ht="15.75">
      <c r="A1" s="1" t="s">
        <v>0</v>
      </c>
    </row>
    <row r="2" ht="15.75">
      <c r="A2" s="1" t="s">
        <v>1</v>
      </c>
    </row>
    <row r="3" spans="1:11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"/>
    </row>
    <row r="5" spans="1:8" ht="15">
      <c r="A5" s="2" t="s">
        <v>3</v>
      </c>
      <c r="B5" s="3" t="s">
        <v>4</v>
      </c>
      <c r="C5" s="3"/>
      <c r="D5" s="3"/>
      <c r="E5" s="3"/>
      <c r="F5" s="2" t="s">
        <v>5</v>
      </c>
      <c r="G5" s="3"/>
      <c r="H5" s="3" t="s">
        <v>51</v>
      </c>
    </row>
    <row r="7" spans="1:8" ht="15">
      <c r="A7" s="2" t="s">
        <v>6</v>
      </c>
      <c r="B7" s="3" t="s">
        <v>55</v>
      </c>
      <c r="C7" s="3"/>
      <c r="D7" s="3"/>
      <c r="E7" s="3"/>
      <c r="F7" s="3"/>
      <c r="G7" s="3"/>
      <c r="H7" s="3"/>
    </row>
    <row r="9" spans="1:2" ht="15">
      <c r="A9" s="2" t="s">
        <v>8</v>
      </c>
      <c r="B9" s="3" t="s">
        <v>56</v>
      </c>
    </row>
    <row r="11" spans="1:2" ht="15">
      <c r="A11" s="2" t="s">
        <v>9</v>
      </c>
      <c r="B11" s="48" t="s">
        <v>46</v>
      </c>
    </row>
    <row r="13" spans="1:2" ht="15">
      <c r="A13" s="2" t="s">
        <v>11</v>
      </c>
      <c r="B13" s="3" t="s">
        <v>57</v>
      </c>
    </row>
    <row r="17" spans="4:6" ht="15">
      <c r="D17" s="5" t="s">
        <v>31</v>
      </c>
      <c r="F17" s="5" t="s">
        <v>32</v>
      </c>
    </row>
    <row r="18" spans="1:14" ht="15">
      <c r="A18" s="2"/>
      <c r="B18" s="2"/>
      <c r="C18" s="2"/>
      <c r="D18" s="4" t="s">
        <v>33</v>
      </c>
      <c r="E18" s="2"/>
      <c r="F18" s="4" t="s">
        <v>33</v>
      </c>
      <c r="G18" s="2"/>
      <c r="H18" s="4" t="s">
        <v>34</v>
      </c>
      <c r="I18" s="2"/>
      <c r="J18" s="4" t="s">
        <v>48</v>
      </c>
      <c r="K18" s="2"/>
      <c r="L18" s="4" t="s">
        <v>50</v>
      </c>
      <c r="M18" s="2"/>
      <c r="N18" s="4" t="s">
        <v>54</v>
      </c>
    </row>
    <row r="20" ht="15">
      <c r="A20" t="s">
        <v>15</v>
      </c>
    </row>
    <row r="21" ht="15">
      <c r="A21" t="s">
        <v>16</v>
      </c>
    </row>
    <row r="22" spans="1:8" ht="15">
      <c r="A22" s="2" t="s">
        <v>17</v>
      </c>
      <c r="B22" s="2"/>
      <c r="C22" s="2"/>
      <c r="D22" s="7">
        <v>0</v>
      </c>
      <c r="E22" s="7"/>
      <c r="F22" s="49">
        <v>0</v>
      </c>
      <c r="G22" s="7"/>
      <c r="H22" s="49">
        <v>0</v>
      </c>
    </row>
    <row r="23" spans="1:8" ht="15">
      <c r="A23" s="2" t="s">
        <v>18</v>
      </c>
      <c r="B23" s="2"/>
      <c r="C23" s="2"/>
      <c r="D23" s="7">
        <v>17</v>
      </c>
      <c r="E23" s="7"/>
      <c r="F23" s="7">
        <v>18</v>
      </c>
      <c r="G23" s="7"/>
      <c r="H23" s="7">
        <v>1</v>
      </c>
    </row>
    <row r="24" spans="1:8" ht="15">
      <c r="A24" s="2" t="s">
        <v>19</v>
      </c>
      <c r="B24" s="2"/>
      <c r="C24" s="2"/>
      <c r="D24" s="7">
        <v>29</v>
      </c>
      <c r="E24" s="7"/>
      <c r="F24" s="7">
        <v>30</v>
      </c>
      <c r="G24" s="7"/>
      <c r="H24" s="7">
        <v>1</v>
      </c>
    </row>
    <row r="25" ht="15">
      <c r="A25" t="s">
        <v>20</v>
      </c>
    </row>
    <row r="26" spans="1:8" ht="15">
      <c r="A26" s="2" t="s">
        <v>17</v>
      </c>
      <c r="B26" s="2"/>
      <c r="C26" s="2"/>
      <c r="D26" s="8">
        <v>0</v>
      </c>
      <c r="E26" s="8"/>
      <c r="F26" s="8">
        <v>0</v>
      </c>
      <c r="G26" s="8"/>
      <c r="H26" s="8">
        <v>0</v>
      </c>
    </row>
    <row r="27" spans="1:9" ht="15">
      <c r="A27" s="2" t="s">
        <v>18</v>
      </c>
      <c r="B27" s="2"/>
      <c r="C27" s="2"/>
      <c r="D27" s="9">
        <f>1260000*1.03</f>
        <v>1297800</v>
      </c>
      <c r="E27" s="2"/>
      <c r="F27" s="9">
        <f>D27+40800</f>
        <v>1338600</v>
      </c>
      <c r="G27" s="8"/>
      <c r="H27" s="9">
        <f>SUM(F27-D27)</f>
        <v>40800</v>
      </c>
      <c r="I27" s="8"/>
    </row>
    <row r="28" spans="1:9" ht="15">
      <c r="A28" s="2" t="s">
        <v>19</v>
      </c>
      <c r="B28" s="2"/>
      <c r="C28" s="2"/>
      <c r="D28" s="9">
        <f>827100*1.03-13</f>
        <v>851900</v>
      </c>
      <c r="E28" s="8"/>
      <c r="F28" s="9">
        <f>D28+34000</f>
        <v>885900</v>
      </c>
      <c r="G28" s="9"/>
      <c r="H28" s="9">
        <f>SUM(F28-D28)</f>
        <v>34000</v>
      </c>
      <c r="I28" s="9"/>
    </row>
    <row r="29" spans="1:9" ht="15">
      <c r="A29" s="2" t="s">
        <v>21</v>
      </c>
      <c r="B29" s="2"/>
      <c r="C29" s="2"/>
      <c r="D29" s="9">
        <f>270000*1.03</f>
        <v>278100</v>
      </c>
      <c r="E29" s="9"/>
      <c r="F29" s="9">
        <f>D29+109500</f>
        <v>387600</v>
      </c>
      <c r="G29" s="9"/>
      <c r="H29" s="9">
        <f>SUM(F29-D29)</f>
        <v>109500</v>
      </c>
      <c r="I29" s="9"/>
    </row>
    <row r="30" spans="1:9" ht="15">
      <c r="A30" s="2" t="s">
        <v>22</v>
      </c>
      <c r="B30" s="2"/>
      <c r="C30" s="2"/>
      <c r="D30" s="9">
        <f>950000*1.03</f>
        <v>978500</v>
      </c>
      <c r="E30" s="9"/>
      <c r="F30" s="9">
        <f>D30+65700</f>
        <v>1044200</v>
      </c>
      <c r="G30" s="9"/>
      <c r="H30" s="9">
        <f>SUM(F30-D30)</f>
        <v>65700</v>
      </c>
      <c r="I30" s="9"/>
    </row>
    <row r="31" spans="1:9" ht="15">
      <c r="A31" s="2" t="s">
        <v>23</v>
      </c>
      <c r="B31" s="2"/>
      <c r="C31" s="2"/>
      <c r="D31" s="8">
        <f>SUM(D26:D30)</f>
        <v>3406300</v>
      </c>
      <c r="E31" s="8"/>
      <c r="F31" s="8">
        <f>SUM(F26:F30)</f>
        <v>3656300</v>
      </c>
      <c r="G31" s="8"/>
      <c r="H31" s="8">
        <f>SUM(H26:H30)</f>
        <v>250000</v>
      </c>
      <c r="I31" s="9"/>
    </row>
    <row r="32" spans="1:9" ht="15">
      <c r="A32" s="2" t="s">
        <v>58</v>
      </c>
      <c r="B32" s="2"/>
      <c r="C32" s="2"/>
      <c r="D32" s="9"/>
      <c r="E32" s="9"/>
      <c r="F32" s="9"/>
      <c r="G32" s="9"/>
      <c r="H32" s="9"/>
      <c r="I32" s="9"/>
    </row>
    <row r="34" spans="1:9" ht="15">
      <c r="A34" s="2" t="s">
        <v>24</v>
      </c>
      <c r="B34" s="2"/>
      <c r="C34" s="2"/>
      <c r="D34" s="9"/>
      <c r="E34" s="9"/>
      <c r="F34" s="9"/>
      <c r="G34" s="9"/>
      <c r="H34" s="9"/>
      <c r="I34" s="9"/>
    </row>
    <row r="35" spans="1:8" ht="15">
      <c r="A35" s="2" t="s">
        <v>25</v>
      </c>
      <c r="B35" s="2"/>
      <c r="C35" s="2"/>
      <c r="D35" s="8">
        <v>0</v>
      </c>
      <c r="E35" s="8"/>
      <c r="F35" s="8">
        <v>0</v>
      </c>
      <c r="G35" s="8"/>
      <c r="H35" s="8">
        <v>0</v>
      </c>
    </row>
    <row r="36" spans="1:8" ht="15">
      <c r="A36" s="2" t="s">
        <v>26</v>
      </c>
      <c r="B36" s="2"/>
      <c r="C36" s="2"/>
      <c r="D36" s="8">
        <f>(D31*0.53)</f>
        <v>1805339</v>
      </c>
      <c r="E36" s="8"/>
      <c r="F36" s="8">
        <f>D36</f>
        <v>1805339</v>
      </c>
      <c r="G36" s="8"/>
      <c r="H36" s="8">
        <f>SUM(F36-D36)</f>
        <v>0</v>
      </c>
    </row>
    <row r="37" spans="1:11" ht="15">
      <c r="A37" s="2" t="s">
        <v>27</v>
      </c>
      <c r="B37" s="2"/>
      <c r="C37" s="2"/>
      <c r="D37" s="8">
        <f>(D31*0.47)</f>
        <v>1600961</v>
      </c>
      <c r="E37" s="8"/>
      <c r="F37" s="8">
        <f>F31-F36</f>
        <v>1850961</v>
      </c>
      <c r="G37" s="8"/>
      <c r="H37" s="8">
        <f>SUM(F37-D37)</f>
        <v>250000</v>
      </c>
      <c r="I37" s="9"/>
      <c r="J37" s="9"/>
      <c r="K37" s="9"/>
    </row>
    <row r="38" spans="1:8" ht="15">
      <c r="A38" s="2"/>
      <c r="B38" s="2"/>
      <c r="C38" s="2"/>
      <c r="D38" s="2"/>
      <c r="E38" s="2"/>
      <c r="F38" s="9"/>
      <c r="G38" s="9"/>
      <c r="H38" s="9"/>
    </row>
    <row r="39" spans="1:8" ht="15">
      <c r="A39" s="2"/>
      <c r="B39" s="2"/>
      <c r="C39" s="2"/>
      <c r="D39" s="2"/>
      <c r="E39" s="2"/>
      <c r="F39" s="9"/>
      <c r="G39" s="9"/>
      <c r="H39" s="9"/>
    </row>
    <row r="40" spans="1:8" ht="15">
      <c r="A40" s="2"/>
      <c r="B40" s="2"/>
      <c r="C40" s="2"/>
      <c r="D40" s="9"/>
      <c r="E40" s="9"/>
      <c r="F40" s="9"/>
      <c r="G40" s="9"/>
      <c r="H40" s="9"/>
    </row>
    <row r="41" spans="1:8" ht="15">
      <c r="A41" s="2"/>
      <c r="B41" s="2"/>
      <c r="C41" s="2"/>
      <c r="D41" s="9"/>
      <c r="E41" s="9"/>
      <c r="F41" s="9"/>
      <c r="G41" s="9"/>
      <c r="H41" s="9"/>
    </row>
    <row r="42" spans="1:8" ht="15">
      <c r="A42" s="2"/>
      <c r="B42" s="2"/>
      <c r="C42" s="2"/>
      <c r="D42" s="9"/>
      <c r="E42" s="9"/>
      <c r="F42" s="9"/>
      <c r="G42" s="9"/>
      <c r="H42" s="9"/>
    </row>
    <row r="43" spans="1:8" ht="15">
      <c r="A43" s="2"/>
      <c r="B43" s="2"/>
      <c r="C43" s="2"/>
      <c r="D43" s="9"/>
      <c r="E43" s="9"/>
      <c r="F43" s="9"/>
      <c r="G43" s="9"/>
      <c r="H43" s="9"/>
    </row>
    <row r="45" spans="1:8" ht="15">
      <c r="A45" s="2"/>
      <c r="B45" s="2"/>
      <c r="C45" s="2"/>
      <c r="D45" s="2"/>
      <c r="E45" s="2"/>
      <c r="F45" s="9"/>
      <c r="G45" s="2"/>
      <c r="H45" s="9"/>
    </row>
  </sheetData>
  <printOptions/>
  <pageMargins left="0.5" right="0.5" top="1" bottom="0.55" header="0.5" footer="0.5"/>
  <pageSetup horizontalDpi="300" verticalDpi="3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defaultGridColor="0" zoomScale="87" zoomScaleNormal="87" colorId="22" workbookViewId="0" topLeftCell="A1">
      <selection activeCell="A1" sqref="A1"/>
    </sheetView>
  </sheetViews>
  <sheetFormatPr defaultColWidth="9.69921875" defaultRowHeight="15"/>
  <cols>
    <col min="1" max="1" width="15.69921875" style="0" customWidth="1"/>
    <col min="2" max="2" width="14.69921875" style="0" customWidth="1"/>
    <col min="3" max="3" width="8.69921875" style="0" customWidth="1"/>
    <col min="4" max="4" width="10.69921875" style="0" customWidth="1"/>
    <col min="5" max="5" width="5.69921875" style="0" customWidth="1"/>
    <col min="6" max="6" width="10.69921875" style="0" customWidth="1"/>
    <col min="7" max="7" width="5.69921875" style="0" customWidth="1"/>
    <col min="8" max="8" width="10.69921875" style="0" customWidth="1"/>
    <col min="9" max="9" width="5.69921875" style="0" customWidth="1"/>
    <col min="10" max="10" width="10.69921875" style="0" customWidth="1"/>
    <col min="11" max="11" width="5.69921875" style="0" customWidth="1"/>
    <col min="12" max="12" width="10.69921875" style="0" customWidth="1"/>
    <col min="13" max="13" width="5.69921875" style="0" customWidth="1"/>
    <col min="14" max="14" width="10.69921875" style="0" customWidth="1"/>
    <col min="15" max="16384" width="10.19921875" style="0" customWidth="1"/>
  </cols>
  <sheetData>
    <row r="1" ht="15.75">
      <c r="A1" s="1" t="s">
        <v>0</v>
      </c>
    </row>
    <row r="2" ht="15.75">
      <c r="A2" s="1" t="s">
        <v>1</v>
      </c>
    </row>
    <row r="3" spans="1:11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"/>
    </row>
    <row r="5" spans="1:8" ht="15">
      <c r="A5" s="2" t="s">
        <v>3</v>
      </c>
      <c r="B5" s="3" t="s">
        <v>4</v>
      </c>
      <c r="C5" s="3"/>
      <c r="D5" s="3"/>
      <c r="E5" s="3"/>
      <c r="F5" s="2" t="s">
        <v>5</v>
      </c>
      <c r="G5" s="3"/>
      <c r="H5" s="3" t="s">
        <v>51</v>
      </c>
    </row>
    <row r="7" spans="1:8" ht="15">
      <c r="A7" s="2" t="s">
        <v>6</v>
      </c>
      <c r="B7" s="3" t="s">
        <v>59</v>
      </c>
      <c r="C7" s="3"/>
      <c r="D7" s="3"/>
      <c r="E7" s="3"/>
      <c r="F7" s="3"/>
      <c r="G7" s="3"/>
      <c r="H7" s="3"/>
    </row>
    <row r="9" spans="1:2" ht="15">
      <c r="A9" s="2" t="s">
        <v>8</v>
      </c>
      <c r="B9" s="3" t="s">
        <v>60</v>
      </c>
    </row>
    <row r="11" spans="1:3" ht="15">
      <c r="A11" s="2" t="s">
        <v>9</v>
      </c>
      <c r="B11" s="3" t="s">
        <v>46</v>
      </c>
      <c r="C11" s="3"/>
    </row>
    <row r="13" spans="1:3" ht="15">
      <c r="A13" s="2" t="s">
        <v>11</v>
      </c>
      <c r="B13" s="3" t="s">
        <v>61</v>
      </c>
      <c r="C13" s="3"/>
    </row>
    <row r="17" spans="4:6" ht="15">
      <c r="D17" s="5" t="s">
        <v>31</v>
      </c>
      <c r="F17" s="5" t="s">
        <v>32</v>
      </c>
    </row>
    <row r="18" spans="1:14" ht="15">
      <c r="A18" s="2"/>
      <c r="B18" s="2"/>
      <c r="C18" s="2"/>
      <c r="D18" s="4" t="s">
        <v>33</v>
      </c>
      <c r="E18" s="2"/>
      <c r="F18" s="4" t="s">
        <v>33</v>
      </c>
      <c r="G18" s="2"/>
      <c r="H18" s="4" t="s">
        <v>34</v>
      </c>
      <c r="I18" s="2"/>
      <c r="J18" s="4" t="s">
        <v>48</v>
      </c>
      <c r="K18" s="2"/>
      <c r="L18" s="4" t="s">
        <v>50</v>
      </c>
      <c r="M18" s="2"/>
      <c r="N18" s="4" t="s">
        <v>54</v>
      </c>
    </row>
    <row r="20" ht="15">
      <c r="A20" t="s">
        <v>15</v>
      </c>
    </row>
    <row r="21" ht="15">
      <c r="A21" t="s">
        <v>16</v>
      </c>
    </row>
    <row r="22" spans="1:8" ht="15">
      <c r="A22" s="2" t="s">
        <v>17</v>
      </c>
      <c r="B22" s="2"/>
      <c r="C22" s="2"/>
      <c r="D22" s="7">
        <v>0</v>
      </c>
      <c r="E22" s="7"/>
      <c r="F22" s="49">
        <v>0</v>
      </c>
      <c r="G22" s="7"/>
      <c r="H22" s="49">
        <v>0</v>
      </c>
    </row>
    <row r="23" spans="1:8" ht="15">
      <c r="A23" s="2" t="s">
        <v>18</v>
      </c>
      <c r="B23" s="2"/>
      <c r="C23" s="2"/>
      <c r="D23" s="7">
        <v>10</v>
      </c>
      <c r="E23" s="7"/>
      <c r="F23" s="7">
        <v>10</v>
      </c>
      <c r="G23" s="7"/>
      <c r="H23" s="49">
        <v>0</v>
      </c>
    </row>
    <row r="24" spans="1:8" ht="15">
      <c r="A24" s="2" t="s">
        <v>19</v>
      </c>
      <c r="B24" s="2"/>
      <c r="C24" s="2"/>
      <c r="D24" s="7">
        <v>1.5</v>
      </c>
      <c r="E24" s="7"/>
      <c r="F24" s="7">
        <v>1.5</v>
      </c>
      <c r="G24" s="7"/>
      <c r="H24" s="49">
        <v>0</v>
      </c>
    </row>
    <row r="25" ht="15">
      <c r="A25" t="s">
        <v>20</v>
      </c>
    </row>
    <row r="26" spans="1:8" ht="15">
      <c r="A26" s="2" t="s">
        <v>17</v>
      </c>
      <c r="B26" s="2"/>
      <c r="C26" s="2"/>
      <c r="D26" s="8">
        <v>0</v>
      </c>
      <c r="E26" s="8"/>
      <c r="F26" s="8">
        <v>0</v>
      </c>
      <c r="G26" s="8"/>
      <c r="H26" s="8">
        <v>0</v>
      </c>
    </row>
    <row r="27" spans="1:8" ht="15">
      <c r="A27" s="2" t="s">
        <v>18</v>
      </c>
      <c r="B27" s="2"/>
      <c r="C27" s="2"/>
      <c r="D27" s="9">
        <v>700000</v>
      </c>
      <c r="E27" s="9"/>
      <c r="F27" s="9">
        <f>D27</f>
        <v>700000</v>
      </c>
      <c r="G27" s="9"/>
      <c r="H27" s="9">
        <v>0</v>
      </c>
    </row>
    <row r="28" spans="1:9" ht="15">
      <c r="A28" s="2" t="s">
        <v>19</v>
      </c>
      <c r="B28" s="2"/>
      <c r="C28" s="2"/>
      <c r="D28" s="9">
        <v>50000</v>
      </c>
      <c r="E28" s="9"/>
      <c r="F28" s="9">
        <f>D28</f>
        <v>50000</v>
      </c>
      <c r="G28" s="9"/>
      <c r="H28" s="9">
        <v>0</v>
      </c>
      <c r="I28" s="9"/>
    </row>
    <row r="29" spans="1:9" ht="15">
      <c r="A29" s="2" t="s">
        <v>21</v>
      </c>
      <c r="B29" s="2"/>
      <c r="C29" s="2"/>
      <c r="D29" s="9">
        <v>126500</v>
      </c>
      <c r="E29" s="9"/>
      <c r="F29" s="9">
        <v>326500</v>
      </c>
      <c r="G29" s="9"/>
      <c r="H29" s="9">
        <f>SUM(F29-D29)</f>
        <v>200000</v>
      </c>
      <c r="I29" s="9"/>
    </row>
    <row r="30" spans="1:9" ht="15">
      <c r="A30" s="2" t="s">
        <v>22</v>
      </c>
      <c r="B30" s="2"/>
      <c r="C30" s="2"/>
      <c r="D30" s="9">
        <v>295000</v>
      </c>
      <c r="E30" s="9"/>
      <c r="F30" s="9">
        <v>1595000</v>
      </c>
      <c r="G30" s="9"/>
      <c r="H30" s="9">
        <f>SUM(F30-D30)</f>
        <v>1300000</v>
      </c>
      <c r="I30" s="9"/>
    </row>
    <row r="31" spans="1:9" ht="15">
      <c r="A31" s="2" t="s">
        <v>23</v>
      </c>
      <c r="B31" s="2"/>
      <c r="C31" s="2"/>
      <c r="D31" s="8">
        <f>SUM(D26:D30)</f>
        <v>1171500</v>
      </c>
      <c r="E31" s="8"/>
      <c r="F31" s="8">
        <f>SUM(F26:F30)</f>
        <v>2671500</v>
      </c>
      <c r="G31" s="8"/>
      <c r="H31" s="8">
        <f>SUM(H26:H30)</f>
        <v>1500000</v>
      </c>
      <c r="I31" s="9"/>
    </row>
    <row r="32" spans="1:9" ht="15">
      <c r="A32" s="2"/>
      <c r="B32" s="2"/>
      <c r="C32" s="2"/>
      <c r="D32" s="9"/>
      <c r="E32" s="9"/>
      <c r="F32" s="9"/>
      <c r="G32" s="9"/>
      <c r="H32" s="9"/>
      <c r="I32" s="9"/>
    </row>
    <row r="33" spans="1:9" ht="15">
      <c r="A33" s="2" t="s">
        <v>24</v>
      </c>
      <c r="B33" s="2"/>
      <c r="C33" s="2"/>
      <c r="D33" s="9"/>
      <c r="E33" s="9"/>
      <c r="F33" s="9"/>
      <c r="G33" s="9"/>
      <c r="H33" s="9"/>
      <c r="I33" s="9"/>
    </row>
    <row r="34" spans="1:8" ht="15">
      <c r="A34" s="2" t="s">
        <v>25</v>
      </c>
      <c r="B34" s="2"/>
      <c r="C34" s="2"/>
      <c r="D34" s="8">
        <v>0</v>
      </c>
      <c r="E34" s="8"/>
      <c r="F34" s="8">
        <v>0</v>
      </c>
      <c r="G34" s="8"/>
      <c r="H34" s="8">
        <v>0</v>
      </c>
    </row>
    <row r="35" spans="1:8" ht="15">
      <c r="A35" s="2" t="s">
        <v>26</v>
      </c>
      <c r="B35" s="2"/>
      <c r="C35" s="2"/>
      <c r="D35" s="9">
        <f>(D31*0.53)</f>
        <v>620895</v>
      </c>
      <c r="E35" s="9"/>
      <c r="F35" s="9">
        <f>D35</f>
        <v>620895</v>
      </c>
      <c r="G35" s="9"/>
      <c r="H35" s="9">
        <v>0</v>
      </c>
    </row>
    <row r="36" spans="1:8" ht="15">
      <c r="A36" s="2" t="s">
        <v>27</v>
      </c>
      <c r="B36" s="2"/>
      <c r="C36" s="2"/>
      <c r="D36" s="9">
        <f>(D31*0.47)</f>
        <v>550605</v>
      </c>
      <c r="E36" s="9"/>
      <c r="F36" s="9">
        <f>F31-F35</f>
        <v>2050605</v>
      </c>
      <c r="G36" s="9"/>
      <c r="H36" s="9">
        <f>SUM(H31:H35)</f>
        <v>1500000</v>
      </c>
    </row>
    <row r="37" spans="1:8" ht="15">
      <c r="A37" s="2"/>
      <c r="B37" s="2"/>
      <c r="C37" s="2"/>
      <c r="D37" s="9"/>
      <c r="E37" s="9"/>
      <c r="F37" s="9"/>
      <c r="G37" s="9"/>
      <c r="H37" s="9"/>
    </row>
    <row r="38" spans="1:8" ht="15">
      <c r="A38" s="2" t="s">
        <v>62</v>
      </c>
      <c r="B38" s="2"/>
      <c r="C38" s="2"/>
      <c r="D38" s="2"/>
      <c r="E38" s="2"/>
      <c r="F38" s="9"/>
      <c r="G38" s="9"/>
      <c r="H38" s="9"/>
    </row>
    <row r="39" spans="1:8" ht="15">
      <c r="A39" s="2"/>
      <c r="B39" s="2"/>
      <c r="C39" s="2"/>
      <c r="D39" s="2"/>
      <c r="E39" s="2"/>
      <c r="F39" s="9"/>
      <c r="G39" s="9"/>
      <c r="H39" s="9"/>
    </row>
    <row r="40" spans="1:8" ht="15">
      <c r="A40" s="2"/>
      <c r="B40" s="2"/>
      <c r="C40" s="2"/>
      <c r="D40" s="2"/>
      <c r="E40" s="2"/>
      <c r="F40" s="9"/>
      <c r="G40" s="9"/>
      <c r="H40" s="9"/>
    </row>
  </sheetData>
  <printOptions/>
  <pageMargins left="0.5" right="0.5" top="1" bottom="0.55" header="0.5" footer="0.5"/>
  <pageSetup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Nicosia</dc:creator>
  <cp:keywords/>
  <dc:description/>
  <cp:lastModifiedBy>saunders</cp:lastModifiedBy>
  <cp:lastPrinted>2001-11-12T20:07:31Z</cp:lastPrinted>
  <dcterms:created xsi:type="dcterms:W3CDTF">2001-10-19T12:39:12Z</dcterms:created>
  <dcterms:modified xsi:type="dcterms:W3CDTF">2001-12-04T14:44:37Z</dcterms:modified>
  <cp:category/>
  <cp:version/>
  <cp:contentType/>
  <cp:contentStatus/>
</cp:coreProperties>
</file>