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Student Information\"/>
    </mc:Choice>
  </mc:AlternateContent>
  <bookViews>
    <workbookView xWindow="12705" yWindow="-15" windowWidth="12510" windowHeight="12990"/>
  </bookViews>
  <sheets>
    <sheet name="FTIACs" sheetId="5" r:id="rId1"/>
    <sheet name="FA18" sheetId="20" r:id="rId2"/>
    <sheet name="FA17" sheetId="19" r:id="rId3"/>
    <sheet name="FA16" sheetId="18" r:id="rId4"/>
    <sheet name="FA15" sheetId="17" r:id="rId5"/>
    <sheet name="FA14" sheetId="16" r:id="rId6"/>
    <sheet name="FA13" sheetId="15" r:id="rId7"/>
    <sheet name="FA12" sheetId="14" r:id="rId8"/>
    <sheet name="FA11" sheetId="13" r:id="rId9"/>
    <sheet name="FA10" sheetId="12" r:id="rId10"/>
    <sheet name="FA09" sheetId="11" r:id="rId11"/>
    <sheet name="FA08" sheetId="10" r:id="rId12"/>
    <sheet name="FA07" sheetId="9" r:id="rId13"/>
    <sheet name="FA06" sheetId="8" r:id="rId14"/>
  </sheets>
  <definedNames>
    <definedName name="_xlnm.Print_Area" localSheetId="13">'FA06'!$A$1:$I$44</definedName>
    <definedName name="_xlnm.Print_Area" localSheetId="12">'FA07'!$A$1:$I$44</definedName>
    <definedName name="_xlnm.Print_Area" localSheetId="11">'FA08'!$A$1:$I$44</definedName>
    <definedName name="_xlnm.Print_Area" localSheetId="10">'FA09'!$A$1:$I$44</definedName>
    <definedName name="_xlnm.Print_Area" localSheetId="9">'FA10'!$A$1:$I$45</definedName>
    <definedName name="_xlnm.Print_Area" localSheetId="8">'FA11'!$A$1:$I$45</definedName>
    <definedName name="_xlnm.Print_Area" localSheetId="7">'FA12'!$A$1:$I$45</definedName>
    <definedName name="_xlnm.Print_Area" localSheetId="6">'FA13'!$A$1:$I$45</definedName>
    <definedName name="_xlnm.Print_Area" localSheetId="5">'FA14'!$A$1:$I$45</definedName>
    <definedName name="_xlnm.Print_Area" localSheetId="4">'FA15'!$A$1:$I$45</definedName>
    <definedName name="_xlnm.Print_Area" localSheetId="3">'FA16'!$A$1:$I$45</definedName>
    <definedName name="_xlnm.Print_Area" localSheetId="2">'FA17'!$A$1:$I$45</definedName>
    <definedName name="_xlnm.Print_Area" localSheetId="1">'FA18'!$A$1:$I$45</definedName>
    <definedName name="_xlnm.Print_Area" localSheetId="0">FTIACs!$A$1:$AA$46</definedName>
    <definedName name="_xlnm.Print_Titles" localSheetId="0">FTIACs!$A:$A</definedName>
  </definedNames>
  <calcPr calcId="152511"/>
</workbook>
</file>

<file path=xl/calcChain.xml><?xml version="1.0" encoding="utf-8"?>
<calcChain xmlns="http://schemas.openxmlformats.org/spreadsheetml/2006/main">
  <c r="Q7" i="5" l="1"/>
  <c r="O7" i="5"/>
  <c r="M7" i="5"/>
  <c r="G39" i="5"/>
  <c r="G38" i="5"/>
  <c r="G37" i="5"/>
  <c r="G36" i="5"/>
  <c r="G35" i="5"/>
  <c r="G34" i="5"/>
  <c r="G31" i="5"/>
  <c r="G30" i="5"/>
  <c r="G29" i="5"/>
  <c r="G28" i="5"/>
  <c r="G27" i="5"/>
  <c r="G26" i="5"/>
  <c r="G25" i="5"/>
  <c r="G24" i="5"/>
  <c r="G23" i="5"/>
  <c r="G21" i="5"/>
  <c r="G20" i="5"/>
  <c r="G17" i="5"/>
  <c r="G16" i="5"/>
  <c r="G15" i="5"/>
  <c r="G14" i="5"/>
  <c r="G13" i="5"/>
  <c r="G12" i="5"/>
  <c r="G11" i="5"/>
  <c r="G10" i="5"/>
  <c r="G8" i="5"/>
  <c r="G7" i="5"/>
  <c r="B44" i="5"/>
  <c r="B43" i="5"/>
  <c r="B42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1" i="5"/>
  <c r="B21" i="5"/>
  <c r="C20" i="5"/>
  <c r="B20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B5" i="5"/>
  <c r="E19" i="20" l="1"/>
  <c r="H28" i="20" l="1"/>
  <c r="H31" i="20" s="1"/>
  <c r="B39" i="20"/>
  <c r="I39" i="20"/>
  <c r="G39" i="20"/>
  <c r="E39" i="20"/>
  <c r="I38" i="20"/>
  <c r="G38" i="20"/>
  <c r="E38" i="20"/>
  <c r="B38" i="20"/>
  <c r="I37" i="20"/>
  <c r="G37" i="20"/>
  <c r="E37" i="20"/>
  <c r="B37" i="20"/>
  <c r="I36" i="20"/>
  <c r="G36" i="20"/>
  <c r="E36" i="20"/>
  <c r="B36" i="20"/>
  <c r="I35" i="20"/>
  <c r="G35" i="20"/>
  <c r="E35" i="20"/>
  <c r="B35" i="20"/>
  <c r="I34" i="20"/>
  <c r="G34" i="20"/>
  <c r="E34" i="20"/>
  <c r="B34" i="20"/>
  <c r="I33" i="20"/>
  <c r="G33" i="20"/>
  <c r="E33" i="20"/>
  <c r="B33" i="20"/>
  <c r="I30" i="20"/>
  <c r="G30" i="20"/>
  <c r="E30" i="20"/>
  <c r="B30" i="20"/>
  <c r="I29" i="20"/>
  <c r="G29" i="20"/>
  <c r="E29" i="20"/>
  <c r="B29" i="20"/>
  <c r="F28" i="20"/>
  <c r="G28" i="20" s="1"/>
  <c r="D28" i="20"/>
  <c r="D31" i="20" s="1"/>
  <c r="I27" i="20"/>
  <c r="G27" i="20"/>
  <c r="E27" i="20"/>
  <c r="B27" i="20"/>
  <c r="I26" i="20"/>
  <c r="G26" i="20"/>
  <c r="E26" i="20"/>
  <c r="B26" i="20"/>
  <c r="I25" i="20"/>
  <c r="G25" i="20"/>
  <c r="E25" i="20"/>
  <c r="B25" i="20"/>
  <c r="I24" i="20"/>
  <c r="G24" i="20"/>
  <c r="E24" i="20"/>
  <c r="B24" i="20"/>
  <c r="I23" i="20"/>
  <c r="G23" i="20"/>
  <c r="E23" i="20"/>
  <c r="B23" i="20"/>
  <c r="I22" i="20"/>
  <c r="G22" i="20"/>
  <c r="E22" i="20"/>
  <c r="B22" i="20"/>
  <c r="I20" i="20"/>
  <c r="G20" i="20"/>
  <c r="E20" i="20"/>
  <c r="B20" i="20"/>
  <c r="I19" i="20"/>
  <c r="G19" i="20"/>
  <c r="B19" i="20"/>
  <c r="H17" i="20"/>
  <c r="I15" i="20" s="1"/>
  <c r="F17" i="20"/>
  <c r="G15" i="20" s="1"/>
  <c r="D17" i="20"/>
  <c r="E14" i="20" s="1"/>
  <c r="B16" i="20"/>
  <c r="B15" i="20"/>
  <c r="G14" i="20"/>
  <c r="B14" i="20"/>
  <c r="B13" i="20"/>
  <c r="B12" i="20"/>
  <c r="B11" i="20"/>
  <c r="B10" i="20"/>
  <c r="B9" i="20"/>
  <c r="I7" i="20"/>
  <c r="G7" i="20"/>
  <c r="E7" i="20"/>
  <c r="B7" i="20"/>
  <c r="I6" i="20"/>
  <c r="G6" i="20"/>
  <c r="E6" i="20"/>
  <c r="B6" i="20"/>
  <c r="B4" i="20"/>
  <c r="I12" i="20" l="1"/>
  <c r="C25" i="20"/>
  <c r="I28" i="20"/>
  <c r="G9" i="20"/>
  <c r="G11" i="20"/>
  <c r="G13" i="20"/>
  <c r="G10" i="20"/>
  <c r="G12" i="20"/>
  <c r="G16" i="20"/>
  <c r="B28" i="20"/>
  <c r="E28" i="20"/>
  <c r="E12" i="20"/>
  <c r="E13" i="20"/>
  <c r="E11" i="20"/>
  <c r="E15" i="20"/>
  <c r="E16" i="20"/>
  <c r="E10" i="20"/>
  <c r="E9" i="20"/>
  <c r="C29" i="20"/>
  <c r="C30" i="20"/>
  <c r="C19" i="20"/>
  <c r="C6" i="20"/>
  <c r="C7" i="20"/>
  <c r="C22" i="20"/>
  <c r="C24" i="20"/>
  <c r="C33" i="20"/>
  <c r="C34" i="20"/>
  <c r="C35" i="20"/>
  <c r="C36" i="20"/>
  <c r="C26" i="20"/>
  <c r="C27" i="20"/>
  <c r="C37" i="20"/>
  <c r="C38" i="20"/>
  <c r="C39" i="20"/>
  <c r="I16" i="20"/>
  <c r="I9" i="20"/>
  <c r="I13" i="20"/>
  <c r="B17" i="20"/>
  <c r="C23" i="20"/>
  <c r="F31" i="20"/>
  <c r="I10" i="20"/>
  <c r="I14" i="20"/>
  <c r="I11" i="20"/>
  <c r="C20" i="20"/>
  <c r="C9" i="20" l="1"/>
  <c r="B31" i="20"/>
  <c r="C28" i="20"/>
  <c r="C13" i="20"/>
  <c r="C16" i="20"/>
  <c r="C14" i="20"/>
  <c r="C10" i="20"/>
  <c r="C15" i="20"/>
  <c r="C11" i="20"/>
  <c r="C12" i="20"/>
  <c r="D44" i="5"/>
  <c r="D43" i="5"/>
  <c r="D42" i="5"/>
  <c r="D41" i="5"/>
  <c r="D40" i="5"/>
  <c r="D39" i="5"/>
  <c r="D38" i="5"/>
  <c r="D37" i="5"/>
  <c r="D36" i="5"/>
  <c r="D35" i="5"/>
  <c r="D31" i="5"/>
  <c r="D30" i="5"/>
  <c r="D28" i="5"/>
  <c r="D27" i="5"/>
  <c r="D26" i="5"/>
  <c r="D25" i="5"/>
  <c r="D24" i="5"/>
  <c r="D23" i="5"/>
  <c r="D21" i="5"/>
  <c r="D20" i="5"/>
  <c r="D17" i="5"/>
  <c r="D16" i="5"/>
  <c r="D15" i="5"/>
  <c r="D14" i="5"/>
  <c r="D13" i="5"/>
  <c r="D12" i="5"/>
  <c r="D11" i="5"/>
  <c r="D10" i="5"/>
  <c r="D8" i="5"/>
  <c r="D7" i="5"/>
  <c r="D5" i="5"/>
  <c r="H28" i="19" l="1"/>
  <c r="I28" i="19" s="1"/>
  <c r="G41" i="19"/>
  <c r="G40" i="19"/>
  <c r="I39" i="19"/>
  <c r="G39" i="19"/>
  <c r="E39" i="19"/>
  <c r="B39" i="19"/>
  <c r="I38" i="19"/>
  <c r="G38" i="19"/>
  <c r="E38" i="19"/>
  <c r="E39" i="5" s="1"/>
  <c r="B38" i="19"/>
  <c r="I37" i="19"/>
  <c r="G37" i="19"/>
  <c r="E37" i="19"/>
  <c r="E38" i="5" s="1"/>
  <c r="B37" i="19"/>
  <c r="I36" i="19"/>
  <c r="G36" i="19"/>
  <c r="E36" i="19"/>
  <c r="E37" i="5" s="1"/>
  <c r="B36" i="19"/>
  <c r="I35" i="19"/>
  <c r="G35" i="19"/>
  <c r="E35" i="19"/>
  <c r="E36" i="5" s="1"/>
  <c r="B35" i="19"/>
  <c r="I34" i="19"/>
  <c r="G34" i="19"/>
  <c r="E34" i="19"/>
  <c r="E35" i="5" s="1"/>
  <c r="B34" i="19"/>
  <c r="I33" i="19"/>
  <c r="G33" i="19"/>
  <c r="E33" i="19"/>
  <c r="B33" i="19"/>
  <c r="I30" i="19"/>
  <c r="G30" i="19"/>
  <c r="E30" i="19"/>
  <c r="E31" i="5" s="1"/>
  <c r="B30" i="19"/>
  <c r="I29" i="19"/>
  <c r="G29" i="19"/>
  <c r="E29" i="19"/>
  <c r="E30" i="5" s="1"/>
  <c r="B29" i="19"/>
  <c r="F28" i="19"/>
  <c r="G28" i="19" s="1"/>
  <c r="D28" i="19"/>
  <c r="I27" i="19"/>
  <c r="G27" i="19"/>
  <c r="E27" i="19"/>
  <c r="E28" i="5" s="1"/>
  <c r="B27" i="19"/>
  <c r="I26" i="19"/>
  <c r="G26" i="19"/>
  <c r="E26" i="19"/>
  <c r="E27" i="5" s="1"/>
  <c r="B26" i="19"/>
  <c r="I25" i="19"/>
  <c r="G25" i="19"/>
  <c r="E25" i="19"/>
  <c r="E26" i="5" s="1"/>
  <c r="B25" i="19"/>
  <c r="I24" i="19"/>
  <c r="G24" i="19"/>
  <c r="E24" i="19"/>
  <c r="E25" i="5" s="1"/>
  <c r="B24" i="19"/>
  <c r="I23" i="19"/>
  <c r="G23" i="19"/>
  <c r="E23" i="19"/>
  <c r="E24" i="5" s="1"/>
  <c r="B23" i="19"/>
  <c r="I22" i="19"/>
  <c r="G22" i="19"/>
  <c r="E22" i="19"/>
  <c r="E23" i="5" s="1"/>
  <c r="B22" i="19"/>
  <c r="I20" i="19"/>
  <c r="G20" i="19"/>
  <c r="E20" i="19"/>
  <c r="E21" i="5" s="1"/>
  <c r="B20" i="19"/>
  <c r="I19" i="19"/>
  <c r="G19" i="19"/>
  <c r="E19" i="19"/>
  <c r="E20" i="5" s="1"/>
  <c r="B19" i="19"/>
  <c r="H17" i="19"/>
  <c r="I15" i="19" s="1"/>
  <c r="F17" i="19"/>
  <c r="G10" i="19" s="1"/>
  <c r="D17" i="19"/>
  <c r="B16" i="19"/>
  <c r="B15" i="19"/>
  <c r="B14" i="19"/>
  <c r="B13" i="19"/>
  <c r="B12" i="19"/>
  <c r="B11" i="19"/>
  <c r="B10" i="19"/>
  <c r="B9" i="19"/>
  <c r="I7" i="19"/>
  <c r="G7" i="19"/>
  <c r="E7" i="19"/>
  <c r="E8" i="5" s="1"/>
  <c r="B7" i="19"/>
  <c r="I6" i="19"/>
  <c r="G6" i="19"/>
  <c r="E6" i="19"/>
  <c r="E7" i="5" s="1"/>
  <c r="B6" i="19"/>
  <c r="B4" i="19"/>
  <c r="I12" i="19" l="1"/>
  <c r="C34" i="19"/>
  <c r="E9" i="19"/>
  <c r="E10" i="5" s="1"/>
  <c r="D18" i="5"/>
  <c r="G16" i="19"/>
  <c r="E28" i="19"/>
  <c r="E29" i="5" s="1"/>
  <c r="D29" i="5"/>
  <c r="H31" i="19"/>
  <c r="F31" i="19"/>
  <c r="G13" i="19"/>
  <c r="E16" i="19"/>
  <c r="E17" i="5" s="1"/>
  <c r="E13" i="19"/>
  <c r="E14" i="5" s="1"/>
  <c r="E14" i="19"/>
  <c r="E15" i="5" s="1"/>
  <c r="E11" i="19"/>
  <c r="E12" i="5" s="1"/>
  <c r="C36" i="19"/>
  <c r="G12" i="19"/>
  <c r="G9" i="19"/>
  <c r="G15" i="19"/>
  <c r="G11" i="19"/>
  <c r="G14" i="19"/>
  <c r="E12" i="19"/>
  <c r="E13" i="5" s="1"/>
  <c r="E10" i="19"/>
  <c r="E11" i="5" s="1"/>
  <c r="E15" i="19"/>
  <c r="E16" i="5" s="1"/>
  <c r="C7" i="19"/>
  <c r="C30" i="19"/>
  <c r="C25" i="19"/>
  <c r="C33" i="19"/>
  <c r="C35" i="19"/>
  <c r="C19" i="19"/>
  <c r="C22" i="19"/>
  <c r="C24" i="19"/>
  <c r="C26" i="19"/>
  <c r="C37" i="19"/>
  <c r="C39" i="19"/>
  <c r="C20" i="19"/>
  <c r="C23" i="19"/>
  <c r="C27" i="19"/>
  <c r="C29" i="19"/>
  <c r="C38" i="19"/>
  <c r="C6" i="19"/>
  <c r="I11" i="19"/>
  <c r="I13" i="19"/>
  <c r="B17" i="19"/>
  <c r="C11" i="19" s="1"/>
  <c r="D31" i="19"/>
  <c r="D32" i="5" s="1"/>
  <c r="I14" i="19"/>
  <c r="B28" i="19"/>
  <c r="I10" i="19"/>
  <c r="I9" i="19"/>
  <c r="I16" i="19"/>
  <c r="H31" i="18"/>
  <c r="H25" i="18"/>
  <c r="H26" i="18" s="1"/>
  <c r="F28" i="18"/>
  <c r="C12" i="19" l="1"/>
  <c r="C9" i="19"/>
  <c r="C14" i="19"/>
  <c r="C28" i="19"/>
  <c r="B31" i="19"/>
  <c r="C16" i="19"/>
  <c r="C13" i="19"/>
  <c r="C15" i="19"/>
  <c r="C10" i="19"/>
  <c r="D28" i="18"/>
  <c r="F36" i="5" l="1"/>
  <c r="F37" i="5"/>
  <c r="F38" i="5"/>
  <c r="F39" i="5"/>
  <c r="F40" i="5"/>
  <c r="F41" i="5"/>
  <c r="F42" i="5"/>
  <c r="F44" i="5"/>
  <c r="F35" i="5"/>
  <c r="F24" i="5"/>
  <c r="F25" i="5"/>
  <c r="F26" i="5"/>
  <c r="F27" i="5"/>
  <c r="F28" i="5"/>
  <c r="F30" i="5"/>
  <c r="F31" i="5"/>
  <c r="F23" i="5"/>
  <c r="F21" i="5"/>
  <c r="F20" i="5"/>
  <c r="F11" i="5"/>
  <c r="F12" i="5"/>
  <c r="F13" i="5"/>
  <c r="F14" i="5"/>
  <c r="F15" i="5"/>
  <c r="F16" i="5"/>
  <c r="F17" i="5"/>
  <c r="F10" i="5"/>
  <c r="F8" i="5"/>
  <c r="F5" i="5"/>
  <c r="F7" i="5"/>
  <c r="G41" i="18"/>
  <c r="G40" i="18"/>
  <c r="F18" i="5" l="1"/>
  <c r="G39" i="18"/>
  <c r="B39" i="18"/>
  <c r="B38" i="18"/>
  <c r="B37" i="18"/>
  <c r="B36" i="18"/>
  <c r="B35" i="18"/>
  <c r="B34" i="18"/>
  <c r="B33" i="18"/>
  <c r="B30" i="18"/>
  <c r="B29" i="18"/>
  <c r="G28" i="18"/>
  <c r="G27" i="18"/>
  <c r="B27" i="18"/>
  <c r="B25" i="18"/>
  <c r="G24" i="18"/>
  <c r="B24" i="18"/>
  <c r="B23" i="18"/>
  <c r="B22" i="18"/>
  <c r="B20" i="18"/>
  <c r="B19" i="18"/>
  <c r="H17" i="18"/>
  <c r="I15" i="18" s="1"/>
  <c r="F17" i="18"/>
  <c r="G9" i="18" s="1"/>
  <c r="D17" i="18"/>
  <c r="E9" i="18" s="1"/>
  <c r="B16" i="18"/>
  <c r="B15" i="18"/>
  <c r="B14" i="18"/>
  <c r="B13" i="18"/>
  <c r="B12" i="18"/>
  <c r="B11" i="18"/>
  <c r="B10" i="18"/>
  <c r="B9" i="18"/>
  <c r="B7" i="18"/>
  <c r="B6" i="18"/>
  <c r="I39" i="18"/>
  <c r="G36" i="18"/>
  <c r="E33" i="18"/>
  <c r="E11" i="18" l="1"/>
  <c r="E28" i="18"/>
  <c r="F29" i="5"/>
  <c r="I12" i="18"/>
  <c r="G10" i="18"/>
  <c r="G12" i="18"/>
  <c r="G15" i="18"/>
  <c r="G16" i="18"/>
  <c r="E16" i="18"/>
  <c r="E10" i="18"/>
  <c r="E12" i="18"/>
  <c r="E13" i="18"/>
  <c r="I34" i="18"/>
  <c r="G14" i="18"/>
  <c r="G13" i="18"/>
  <c r="G11" i="18"/>
  <c r="B17" i="18"/>
  <c r="C16" i="18" s="1"/>
  <c r="E14" i="18"/>
  <c r="E20" i="18"/>
  <c r="I20" i="18"/>
  <c r="G26" i="18"/>
  <c r="G33" i="18"/>
  <c r="I36" i="18"/>
  <c r="E29" i="18"/>
  <c r="I33" i="18"/>
  <c r="E35" i="18"/>
  <c r="G38" i="18"/>
  <c r="I7" i="18"/>
  <c r="I16" i="18"/>
  <c r="G19" i="18"/>
  <c r="I23" i="18"/>
  <c r="E25" i="18"/>
  <c r="G29" i="18"/>
  <c r="D31" i="18"/>
  <c r="F32" i="5" s="1"/>
  <c r="G35" i="18"/>
  <c r="I38" i="18"/>
  <c r="E6" i="18"/>
  <c r="I13" i="18"/>
  <c r="E15" i="18"/>
  <c r="I19" i="18"/>
  <c r="E22" i="18"/>
  <c r="G25" i="18"/>
  <c r="I29" i="18"/>
  <c r="F31" i="18"/>
  <c r="I35" i="18"/>
  <c r="E37" i="18"/>
  <c r="E30" i="18"/>
  <c r="I9" i="18"/>
  <c r="E7" i="18"/>
  <c r="I14" i="18"/>
  <c r="E23" i="18"/>
  <c r="I30" i="18"/>
  <c r="E38" i="18"/>
  <c r="G7" i="18"/>
  <c r="I11" i="18"/>
  <c r="E19" i="18"/>
  <c r="G23" i="18"/>
  <c r="G6" i="18"/>
  <c r="I10" i="18"/>
  <c r="G22" i="18"/>
  <c r="I25" i="18"/>
  <c r="E34" i="18"/>
  <c r="G37" i="18"/>
  <c r="B4" i="18"/>
  <c r="C22" i="18" s="1"/>
  <c r="I6" i="18"/>
  <c r="I22" i="18"/>
  <c r="E24" i="18"/>
  <c r="E27" i="18"/>
  <c r="G34" i="18"/>
  <c r="I37" i="18"/>
  <c r="E39" i="18"/>
  <c r="E36" i="18"/>
  <c r="G20" i="18"/>
  <c r="I24" i="18"/>
  <c r="E26" i="18"/>
  <c r="I27" i="18"/>
  <c r="G30" i="18"/>
  <c r="C15" i="18" l="1"/>
  <c r="C12" i="18"/>
  <c r="C10" i="18"/>
  <c r="C11" i="18"/>
  <c r="C13" i="18"/>
  <c r="C9" i="18"/>
  <c r="C14" i="18"/>
  <c r="C19" i="18"/>
  <c r="C36" i="18"/>
  <c r="C6" i="18"/>
  <c r="C23" i="18"/>
  <c r="C39" i="18"/>
  <c r="G40" i="5" s="1"/>
  <c r="C27" i="18"/>
  <c r="C24" i="18"/>
  <c r="C33" i="18"/>
  <c r="C38" i="18"/>
  <c r="C7" i="18"/>
  <c r="C30" i="18"/>
  <c r="C25" i="18"/>
  <c r="C35" i="18"/>
  <c r="C37" i="18"/>
  <c r="C34" i="18"/>
  <c r="C29" i="18"/>
  <c r="C20" i="18"/>
  <c r="D28" i="12"/>
  <c r="D31" i="12" s="1"/>
  <c r="H31" i="16"/>
  <c r="D17" i="17"/>
  <c r="V44" i="5" l="1"/>
  <c r="V43" i="5"/>
  <c r="T44" i="5"/>
  <c r="T43" i="5"/>
  <c r="R44" i="5"/>
  <c r="R43" i="5"/>
  <c r="P44" i="5"/>
  <c r="P43" i="5"/>
  <c r="J44" i="5"/>
  <c r="J43" i="5"/>
  <c r="L44" i="5"/>
  <c r="L43" i="5"/>
  <c r="N44" i="5"/>
  <c r="N43" i="5"/>
  <c r="H25" i="8"/>
  <c r="H25" i="9" l="1"/>
  <c r="H25" i="11" l="1"/>
  <c r="H26" i="12" l="1"/>
  <c r="H26" i="13" l="1"/>
  <c r="H26" i="14"/>
  <c r="F28" i="14"/>
  <c r="D28" i="14"/>
  <c r="H26" i="15" l="1"/>
  <c r="H26" i="16"/>
  <c r="H26" i="17"/>
  <c r="F28" i="15" l="1"/>
  <c r="D28" i="15"/>
  <c r="H4" i="8" l="1"/>
  <c r="F4" i="8"/>
  <c r="D4" i="8"/>
  <c r="H4" i="9"/>
  <c r="F4" i="9"/>
  <c r="D4" i="9"/>
  <c r="H4" i="10"/>
  <c r="F4" i="10"/>
  <c r="D4" i="10"/>
  <c r="T8" i="5"/>
  <c r="T7" i="5"/>
  <c r="B6" i="11"/>
  <c r="B7" i="11"/>
  <c r="H4" i="11"/>
  <c r="F4" i="11"/>
  <c r="D4" i="11"/>
  <c r="T5" i="5" s="1"/>
  <c r="R42" i="5"/>
  <c r="R41" i="5"/>
  <c r="R39" i="5"/>
  <c r="R38" i="5"/>
  <c r="R37" i="5"/>
  <c r="R36" i="5"/>
  <c r="R35" i="5"/>
  <c r="R31" i="5"/>
  <c r="R30" i="5"/>
  <c r="R27" i="5"/>
  <c r="R26" i="5"/>
  <c r="R25" i="5"/>
  <c r="R24" i="5"/>
  <c r="R23" i="5"/>
  <c r="R21" i="5"/>
  <c r="R20" i="5"/>
  <c r="R17" i="5"/>
  <c r="R16" i="5"/>
  <c r="R15" i="5"/>
  <c r="R14" i="5"/>
  <c r="R13" i="5"/>
  <c r="R12" i="5"/>
  <c r="R11" i="5"/>
  <c r="R10" i="5"/>
  <c r="R8" i="5"/>
  <c r="R7" i="5"/>
  <c r="H4" i="12"/>
  <c r="F4" i="12"/>
  <c r="D4" i="12"/>
  <c r="R5" i="5" s="1"/>
  <c r="P42" i="5"/>
  <c r="P41" i="5"/>
  <c r="P39" i="5"/>
  <c r="P38" i="5"/>
  <c r="P37" i="5"/>
  <c r="P36" i="5"/>
  <c r="P35" i="5"/>
  <c r="P31" i="5"/>
  <c r="P30" i="5"/>
  <c r="P27" i="5"/>
  <c r="P26" i="5"/>
  <c r="P25" i="5"/>
  <c r="P24" i="5"/>
  <c r="P23" i="5"/>
  <c r="P21" i="5"/>
  <c r="P20" i="5"/>
  <c r="P17" i="5"/>
  <c r="P16" i="5"/>
  <c r="P15" i="5"/>
  <c r="P14" i="5"/>
  <c r="P13" i="5"/>
  <c r="P12" i="5"/>
  <c r="P11" i="5"/>
  <c r="P10" i="5"/>
  <c r="P8" i="5"/>
  <c r="P7" i="5"/>
  <c r="H4" i="13"/>
  <c r="F4" i="13"/>
  <c r="G22" i="13" s="1"/>
  <c r="D4" i="13"/>
  <c r="P5" i="5" s="1"/>
  <c r="N42" i="5"/>
  <c r="N41" i="5"/>
  <c r="N39" i="5"/>
  <c r="N38" i="5"/>
  <c r="N37" i="5"/>
  <c r="N36" i="5"/>
  <c r="N35" i="5"/>
  <c r="L30" i="5"/>
  <c r="L31" i="5"/>
  <c r="L35" i="5"/>
  <c r="L36" i="5"/>
  <c r="L37" i="5"/>
  <c r="L38" i="5"/>
  <c r="L39" i="5"/>
  <c r="L41" i="5"/>
  <c r="N29" i="5"/>
  <c r="N27" i="5"/>
  <c r="N26" i="5"/>
  <c r="N25" i="5"/>
  <c r="N24" i="5"/>
  <c r="N23" i="5"/>
  <c r="N21" i="5"/>
  <c r="N20" i="5"/>
  <c r="N17" i="5"/>
  <c r="N16" i="5"/>
  <c r="N15" i="5"/>
  <c r="N14" i="5"/>
  <c r="N13" i="5"/>
  <c r="N12" i="5"/>
  <c r="N11" i="5"/>
  <c r="N10" i="5"/>
  <c r="N8" i="5"/>
  <c r="N7" i="5"/>
  <c r="H4" i="14"/>
  <c r="F4" i="14"/>
  <c r="D4" i="14"/>
  <c r="N5" i="5" s="1"/>
  <c r="L42" i="5"/>
  <c r="L29" i="5"/>
  <c r="L27" i="5"/>
  <c r="L26" i="5"/>
  <c r="L25" i="5"/>
  <c r="L24" i="5"/>
  <c r="L23" i="5"/>
  <c r="L21" i="5"/>
  <c r="L20" i="5"/>
  <c r="L17" i="5"/>
  <c r="L16" i="5"/>
  <c r="L15" i="5"/>
  <c r="L14" i="5"/>
  <c r="L13" i="5"/>
  <c r="L12" i="5"/>
  <c r="L11" i="5"/>
  <c r="L10" i="5"/>
  <c r="L8" i="5"/>
  <c r="L7" i="5"/>
  <c r="J42" i="5"/>
  <c r="J41" i="5"/>
  <c r="J37" i="5"/>
  <c r="J38" i="5"/>
  <c r="J39" i="5"/>
  <c r="J36" i="5"/>
  <c r="J35" i="5"/>
  <c r="J31" i="5"/>
  <c r="J30" i="5"/>
  <c r="J27" i="5"/>
  <c r="J26" i="5"/>
  <c r="J25" i="5"/>
  <c r="J24" i="5"/>
  <c r="J23" i="5"/>
  <c r="J21" i="5"/>
  <c r="J20" i="5"/>
  <c r="J17" i="5"/>
  <c r="J16" i="5"/>
  <c r="J15" i="5"/>
  <c r="J14" i="5"/>
  <c r="J13" i="5"/>
  <c r="J12" i="5"/>
  <c r="J11" i="5"/>
  <c r="J10" i="5"/>
  <c r="J8" i="5"/>
  <c r="J7" i="5"/>
  <c r="O21" i="5" l="1"/>
  <c r="O36" i="5"/>
  <c r="O25" i="5"/>
  <c r="O8" i="5"/>
  <c r="O39" i="5"/>
  <c r="J18" i="5"/>
  <c r="O20" i="5"/>
  <c r="O37" i="5"/>
  <c r="O26" i="5"/>
  <c r="O35" i="5"/>
  <c r="O38" i="5"/>
  <c r="O23" i="5"/>
  <c r="O24" i="5"/>
  <c r="O27" i="5"/>
  <c r="O29" i="5"/>
  <c r="B4" i="11"/>
  <c r="B4" i="12"/>
  <c r="H31" i="5"/>
  <c r="H30" i="5"/>
  <c r="H27" i="5"/>
  <c r="H26" i="5"/>
  <c r="H25" i="5"/>
  <c r="H24" i="5"/>
  <c r="H23" i="5"/>
  <c r="H21" i="5"/>
  <c r="H20" i="5"/>
  <c r="H12" i="5"/>
  <c r="H13" i="5"/>
  <c r="H14" i="5"/>
  <c r="H15" i="5"/>
  <c r="H16" i="5"/>
  <c r="H17" i="5"/>
  <c r="H11" i="5"/>
  <c r="H10" i="5"/>
  <c r="H8" i="5"/>
  <c r="H7" i="5"/>
  <c r="H18" i="5" l="1"/>
  <c r="H44" i="5"/>
  <c r="H43" i="5"/>
  <c r="H42" i="5"/>
  <c r="H41" i="5"/>
  <c r="H40" i="5"/>
  <c r="H39" i="5"/>
  <c r="H38" i="5"/>
  <c r="H37" i="5"/>
  <c r="H36" i="5"/>
  <c r="H35" i="5"/>
  <c r="H28" i="5"/>
  <c r="D28" i="17" l="1"/>
  <c r="H29" i="5" s="1"/>
  <c r="D31" i="17" l="1"/>
  <c r="H32" i="5" s="1"/>
  <c r="B39" i="17"/>
  <c r="B38" i="17"/>
  <c r="B37" i="17"/>
  <c r="B36" i="17"/>
  <c r="B35" i="17"/>
  <c r="B34" i="17"/>
  <c r="B33" i="17"/>
  <c r="B30" i="17"/>
  <c r="B29" i="17"/>
  <c r="F28" i="17"/>
  <c r="F31" i="17" s="1"/>
  <c r="B27" i="17"/>
  <c r="B26" i="17"/>
  <c r="B25" i="17"/>
  <c r="B24" i="17"/>
  <c r="B23" i="17"/>
  <c r="B22" i="17"/>
  <c r="B20" i="17"/>
  <c r="B19" i="17"/>
  <c r="H17" i="17"/>
  <c r="I15" i="17" s="1"/>
  <c r="F17" i="17"/>
  <c r="G15" i="17" s="1"/>
  <c r="E15" i="17"/>
  <c r="I16" i="5" s="1"/>
  <c r="B16" i="17"/>
  <c r="B15" i="17"/>
  <c r="B14" i="17"/>
  <c r="B13" i="17"/>
  <c r="B12" i="17"/>
  <c r="B11" i="17"/>
  <c r="B10" i="17"/>
  <c r="B9" i="17"/>
  <c r="B7" i="17"/>
  <c r="B6" i="17"/>
  <c r="H4" i="17"/>
  <c r="F4" i="17"/>
  <c r="D4" i="17"/>
  <c r="E37" i="17" l="1"/>
  <c r="I38" i="5" s="1"/>
  <c r="H5" i="5"/>
  <c r="G11" i="17"/>
  <c r="I9" i="17"/>
  <c r="G12" i="17"/>
  <c r="G9" i="17"/>
  <c r="G14" i="17"/>
  <c r="G10" i="17"/>
  <c r="E20" i="17"/>
  <c r="I21" i="5" s="1"/>
  <c r="E36" i="17"/>
  <c r="I37" i="5" s="1"/>
  <c r="E7" i="17"/>
  <c r="I8" i="5" s="1"/>
  <c r="E39" i="17"/>
  <c r="I40" i="5" s="1"/>
  <c r="E34" i="17"/>
  <c r="I35" i="5" s="1"/>
  <c r="G28" i="17"/>
  <c r="G16" i="17"/>
  <c r="E6" i="17"/>
  <c r="I7" i="5" s="1"/>
  <c r="E26" i="17"/>
  <c r="I27" i="5" s="1"/>
  <c r="E33" i="17"/>
  <c r="I12" i="17"/>
  <c r="I28" i="17"/>
  <c r="B28" i="17"/>
  <c r="B17" i="17"/>
  <c r="C12" i="17" s="1"/>
  <c r="G13" i="17"/>
  <c r="E11" i="17"/>
  <c r="I12" i="5" s="1"/>
  <c r="E14" i="17"/>
  <c r="I15" i="5" s="1"/>
  <c r="E12" i="17"/>
  <c r="I13" i="5" s="1"/>
  <c r="E10" i="17"/>
  <c r="I11" i="5" s="1"/>
  <c r="E16" i="17"/>
  <c r="I17" i="5" s="1"/>
  <c r="E13" i="17"/>
  <c r="I14" i="5" s="1"/>
  <c r="E9" i="17"/>
  <c r="I10" i="5" s="1"/>
  <c r="E23" i="17"/>
  <c r="I24" i="5" s="1"/>
  <c r="E19" i="17"/>
  <c r="I20" i="5" s="1"/>
  <c r="E30" i="17"/>
  <c r="I31" i="5" s="1"/>
  <c r="G24" i="17"/>
  <c r="G27" i="17"/>
  <c r="H31" i="17"/>
  <c r="G37" i="17"/>
  <c r="I27" i="17"/>
  <c r="I37" i="17"/>
  <c r="I34" i="17"/>
  <c r="G39" i="17"/>
  <c r="I7" i="17"/>
  <c r="I11" i="17"/>
  <c r="I30" i="17"/>
  <c r="I39" i="17"/>
  <c r="I16" i="17"/>
  <c r="G19" i="17"/>
  <c r="I23" i="17"/>
  <c r="E25" i="17"/>
  <c r="I26" i="5" s="1"/>
  <c r="I26" i="17"/>
  <c r="E29" i="17"/>
  <c r="I30" i="5" s="1"/>
  <c r="G33" i="17"/>
  <c r="I36" i="17"/>
  <c r="E38" i="17"/>
  <c r="I39" i="5" s="1"/>
  <c r="G6" i="17"/>
  <c r="I10" i="17"/>
  <c r="I13" i="17"/>
  <c r="I19" i="17"/>
  <c r="E22" i="17"/>
  <c r="I23" i="5" s="1"/>
  <c r="G25" i="17"/>
  <c r="E28" i="17"/>
  <c r="I29" i="5" s="1"/>
  <c r="G29" i="17"/>
  <c r="I33" i="17"/>
  <c r="E35" i="17"/>
  <c r="I36" i="5" s="1"/>
  <c r="G38" i="17"/>
  <c r="I24" i="17"/>
  <c r="G7" i="17"/>
  <c r="I14" i="17"/>
  <c r="I20" i="17"/>
  <c r="G30" i="17"/>
  <c r="G26" i="17"/>
  <c r="B4" i="17"/>
  <c r="C22" i="17" s="1"/>
  <c r="I6" i="17"/>
  <c r="G22" i="17"/>
  <c r="I25" i="17"/>
  <c r="I29" i="17"/>
  <c r="G35" i="17"/>
  <c r="I38" i="17"/>
  <c r="G20" i="17"/>
  <c r="G34" i="17"/>
  <c r="G23" i="17"/>
  <c r="G36" i="17"/>
  <c r="I22" i="17"/>
  <c r="E24" i="17"/>
  <c r="I25" i="5" s="1"/>
  <c r="E27" i="17"/>
  <c r="I28" i="5" s="1"/>
  <c r="I35" i="17"/>
  <c r="F28" i="16"/>
  <c r="D28" i="16"/>
  <c r="J29" i="5" s="1"/>
  <c r="C9" i="17" l="1"/>
  <c r="C26" i="17"/>
  <c r="C36" i="17"/>
  <c r="C23" i="17"/>
  <c r="C28" i="17"/>
  <c r="C20" i="17"/>
  <c r="B31" i="17"/>
  <c r="C16" i="17"/>
  <c r="C11" i="17"/>
  <c r="C13" i="17"/>
  <c r="C14" i="17"/>
  <c r="C15" i="17"/>
  <c r="C10" i="17"/>
  <c r="C6" i="17"/>
  <c r="C38" i="17"/>
  <c r="C29" i="17"/>
  <c r="C25" i="17"/>
  <c r="C34" i="17"/>
  <c r="C7" i="17"/>
  <c r="C37" i="17"/>
  <c r="C27" i="17"/>
  <c r="C24" i="17"/>
  <c r="C39" i="17"/>
  <c r="C30" i="17"/>
  <c r="C35" i="17"/>
  <c r="C33" i="17"/>
  <c r="C19" i="17"/>
  <c r="B39" i="16"/>
  <c r="B38" i="16"/>
  <c r="B37" i="16"/>
  <c r="B36" i="16"/>
  <c r="B35" i="16"/>
  <c r="B34" i="16"/>
  <c r="B33" i="16"/>
  <c r="F31" i="16"/>
  <c r="D31" i="16"/>
  <c r="J32" i="5" s="1"/>
  <c r="B30" i="16"/>
  <c r="B29" i="16"/>
  <c r="B27" i="16"/>
  <c r="B26" i="16"/>
  <c r="B25" i="16"/>
  <c r="B24" i="16"/>
  <c r="B23" i="16"/>
  <c r="B22" i="16"/>
  <c r="B20" i="16"/>
  <c r="B19" i="16"/>
  <c r="H17" i="16"/>
  <c r="I13" i="16" s="1"/>
  <c r="F17" i="16"/>
  <c r="D17" i="16"/>
  <c r="E15" i="16" s="1"/>
  <c r="K16" i="5" s="1"/>
  <c r="B16" i="16"/>
  <c r="B15" i="16"/>
  <c r="B14" i="16"/>
  <c r="B13" i="16"/>
  <c r="B12" i="16"/>
  <c r="B11" i="16"/>
  <c r="B10" i="16"/>
  <c r="B9" i="16"/>
  <c r="B7" i="16"/>
  <c r="B6" i="16"/>
  <c r="H4" i="16"/>
  <c r="I41" i="16" s="1"/>
  <c r="F4" i="16"/>
  <c r="G25" i="16" s="1"/>
  <c r="D4" i="16"/>
  <c r="J5" i="5" s="1"/>
  <c r="G13" i="16" l="1"/>
  <c r="G11" i="16"/>
  <c r="I28" i="16"/>
  <c r="I34" i="16"/>
  <c r="E37" i="16"/>
  <c r="K38" i="5" s="1"/>
  <c r="E6" i="16"/>
  <c r="K7" i="5" s="1"/>
  <c r="I15" i="16"/>
  <c r="I9" i="16"/>
  <c r="G15" i="16"/>
  <c r="G12" i="16"/>
  <c r="G9" i="16"/>
  <c r="E9" i="16"/>
  <c r="K10" i="5" s="1"/>
  <c r="E12" i="16"/>
  <c r="K13" i="5" s="1"/>
  <c r="I6" i="16"/>
  <c r="I22" i="16"/>
  <c r="I12" i="16"/>
  <c r="B17" i="16"/>
  <c r="C10" i="16" s="1"/>
  <c r="I25" i="16"/>
  <c r="I37" i="16"/>
  <c r="I26" i="16"/>
  <c r="G37" i="16"/>
  <c r="G28" i="16"/>
  <c r="G22" i="16"/>
  <c r="G34" i="16"/>
  <c r="E34" i="16"/>
  <c r="K35" i="5" s="1"/>
  <c r="B4" i="16"/>
  <c r="C39" i="16" s="1"/>
  <c r="E14" i="16"/>
  <c r="K15" i="5" s="1"/>
  <c r="E20" i="16"/>
  <c r="K21" i="5" s="1"/>
  <c r="E36" i="16"/>
  <c r="K37" i="5" s="1"/>
  <c r="I39" i="16"/>
  <c r="I27" i="16"/>
  <c r="I36" i="16"/>
  <c r="E10" i="16"/>
  <c r="K11" i="5" s="1"/>
  <c r="G16" i="16"/>
  <c r="G29" i="16"/>
  <c r="I40" i="16"/>
  <c r="E39" i="16"/>
  <c r="K39" i="5" s="1"/>
  <c r="G24" i="16"/>
  <c r="E27" i="16"/>
  <c r="G30" i="16"/>
  <c r="E11" i="16"/>
  <c r="K12" i="5" s="1"/>
  <c r="G20" i="16"/>
  <c r="I24" i="16"/>
  <c r="I30" i="16"/>
  <c r="G36" i="16"/>
  <c r="E16" i="16"/>
  <c r="K17" i="5" s="1"/>
  <c r="G40" i="16"/>
  <c r="I7" i="16"/>
  <c r="E13" i="16"/>
  <c r="K14" i="5" s="1"/>
  <c r="E19" i="16"/>
  <c r="K20" i="5" s="1"/>
  <c r="G23" i="16"/>
  <c r="B28" i="16"/>
  <c r="I33" i="16"/>
  <c r="G19" i="16"/>
  <c r="E25" i="16"/>
  <c r="K26" i="5" s="1"/>
  <c r="I29" i="16"/>
  <c r="G35" i="16"/>
  <c r="I38" i="16"/>
  <c r="G41" i="16"/>
  <c r="E24" i="16"/>
  <c r="K25" i="5" s="1"/>
  <c r="E30" i="16"/>
  <c r="K31" i="5" s="1"/>
  <c r="G39" i="16"/>
  <c r="E7" i="16"/>
  <c r="K8" i="5" s="1"/>
  <c r="G14" i="16"/>
  <c r="G27" i="16"/>
  <c r="E33" i="16"/>
  <c r="G7" i="16"/>
  <c r="I14" i="16"/>
  <c r="I20" i="16"/>
  <c r="E23" i="16"/>
  <c r="K24" i="5" s="1"/>
  <c r="E26" i="16"/>
  <c r="K27" i="5" s="1"/>
  <c r="E29" i="16"/>
  <c r="K30" i="5" s="1"/>
  <c r="G33" i="16"/>
  <c r="E38" i="16"/>
  <c r="I11" i="16"/>
  <c r="G26" i="16"/>
  <c r="E35" i="16"/>
  <c r="K36" i="5" s="1"/>
  <c r="G38" i="16"/>
  <c r="G10" i="16"/>
  <c r="I16" i="16"/>
  <c r="I23" i="16"/>
  <c r="G6" i="16"/>
  <c r="I10" i="16"/>
  <c r="I19" i="16"/>
  <c r="E22" i="16"/>
  <c r="K23" i="5" s="1"/>
  <c r="E28" i="16"/>
  <c r="K29" i="5" s="1"/>
  <c r="I35" i="16"/>
  <c r="C29" i="16" l="1"/>
  <c r="C34" i="16"/>
  <c r="C16" i="16"/>
  <c r="C9" i="16"/>
  <c r="C11" i="16"/>
  <c r="C15" i="16"/>
  <c r="C14" i="16"/>
  <c r="C13" i="16"/>
  <c r="C12" i="16"/>
  <c r="C24" i="16"/>
  <c r="C37" i="16"/>
  <c r="C23" i="16"/>
  <c r="C36" i="16"/>
  <c r="C33" i="16"/>
  <c r="C38" i="16"/>
  <c r="C27" i="16"/>
  <c r="C30" i="16"/>
  <c r="C22" i="16"/>
  <c r="C26" i="16"/>
  <c r="C6" i="16"/>
  <c r="C35" i="16"/>
  <c r="C19" i="16"/>
  <c r="C20" i="16"/>
  <c r="C7" i="16"/>
  <c r="C25" i="16"/>
  <c r="B31" i="16"/>
  <c r="C28" i="16"/>
  <c r="R18" i="5"/>
  <c r="P18" i="5"/>
  <c r="N18" i="5"/>
  <c r="L18" i="5"/>
  <c r="M12" i="5" l="1"/>
  <c r="M10" i="5"/>
  <c r="O15" i="5"/>
  <c r="O10" i="5"/>
  <c r="O14" i="5"/>
  <c r="O11" i="5"/>
  <c r="O12" i="5"/>
  <c r="O13" i="5"/>
  <c r="M13" i="5"/>
  <c r="M16" i="5"/>
  <c r="M14" i="5"/>
  <c r="M15" i="5"/>
  <c r="O16" i="5"/>
  <c r="M11" i="5"/>
  <c r="H31" i="15"/>
  <c r="F31" i="15" l="1"/>
  <c r="D31" i="15"/>
  <c r="L32" i="5" s="1"/>
  <c r="H4" i="15" l="1"/>
  <c r="I22" i="15" s="1"/>
  <c r="F4" i="15"/>
  <c r="G40" i="15" s="1"/>
  <c r="D4" i="15"/>
  <c r="L5" i="5" s="1"/>
  <c r="M30" i="5" l="1"/>
  <c r="M38" i="5"/>
  <c r="M25" i="5"/>
  <c r="M21" i="5"/>
  <c r="M34" i="5"/>
  <c r="K34" i="5"/>
  <c r="M20" i="5"/>
  <c r="M29" i="5"/>
  <c r="M37" i="5"/>
  <c r="M39" i="5"/>
  <c r="M8" i="5"/>
  <c r="M35" i="5"/>
  <c r="M24" i="5"/>
  <c r="M36" i="5"/>
  <c r="M40" i="5"/>
  <c r="M28" i="5"/>
  <c r="M23" i="5"/>
  <c r="M27" i="5"/>
  <c r="M31" i="5"/>
  <c r="M26" i="5"/>
  <c r="G41" i="15"/>
  <c r="I40" i="15"/>
  <c r="I41" i="15"/>
  <c r="B4" i="15"/>
  <c r="I39" i="15"/>
  <c r="G39" i="15"/>
  <c r="E39" i="15"/>
  <c r="B39" i="15"/>
  <c r="I38" i="15"/>
  <c r="G38" i="15"/>
  <c r="E38" i="15"/>
  <c r="B38" i="15"/>
  <c r="I37" i="15"/>
  <c r="G37" i="15"/>
  <c r="E37" i="15"/>
  <c r="B37" i="15"/>
  <c r="I36" i="15"/>
  <c r="G36" i="15"/>
  <c r="E36" i="15"/>
  <c r="B36" i="15"/>
  <c r="I35" i="15"/>
  <c r="G35" i="15"/>
  <c r="E35" i="15"/>
  <c r="B35" i="15"/>
  <c r="I34" i="15"/>
  <c r="G34" i="15"/>
  <c r="E34" i="15"/>
  <c r="B34" i="15"/>
  <c r="I33" i="15"/>
  <c r="G33" i="15"/>
  <c r="E33" i="15"/>
  <c r="B33" i="15"/>
  <c r="I30" i="15"/>
  <c r="G30" i="15"/>
  <c r="E30" i="15"/>
  <c r="B30" i="15"/>
  <c r="I29" i="15"/>
  <c r="G29" i="15"/>
  <c r="E29" i="15"/>
  <c r="B29" i="15"/>
  <c r="G28" i="15"/>
  <c r="E28" i="15"/>
  <c r="I27" i="15"/>
  <c r="G27" i="15"/>
  <c r="E27" i="15"/>
  <c r="B27" i="15"/>
  <c r="I26" i="15"/>
  <c r="G26" i="15"/>
  <c r="E26" i="15"/>
  <c r="B26" i="15"/>
  <c r="I25" i="15"/>
  <c r="G25" i="15"/>
  <c r="E25" i="15"/>
  <c r="B25" i="15"/>
  <c r="I24" i="15"/>
  <c r="G24" i="15"/>
  <c r="E24" i="15"/>
  <c r="B24" i="15"/>
  <c r="I23" i="15"/>
  <c r="G23" i="15"/>
  <c r="E23" i="15"/>
  <c r="B23" i="15"/>
  <c r="G22" i="15"/>
  <c r="E22" i="15"/>
  <c r="B22" i="15"/>
  <c r="I20" i="15"/>
  <c r="G20" i="15"/>
  <c r="E20" i="15"/>
  <c r="B20" i="15"/>
  <c r="B19" i="15"/>
  <c r="G19" i="15"/>
  <c r="E19" i="15"/>
  <c r="H17" i="15"/>
  <c r="F17" i="15"/>
  <c r="D17" i="15"/>
  <c r="B16" i="15"/>
  <c r="B15" i="15"/>
  <c r="B14" i="15"/>
  <c r="B13" i="15"/>
  <c r="B12" i="15"/>
  <c r="B11" i="15"/>
  <c r="B10" i="15"/>
  <c r="B9" i="15"/>
  <c r="I7" i="15"/>
  <c r="G7" i="15"/>
  <c r="E7" i="15"/>
  <c r="B7" i="15"/>
  <c r="I6" i="15"/>
  <c r="G6" i="15"/>
  <c r="E6" i="15"/>
  <c r="B6" i="15"/>
  <c r="I10" i="15" l="1"/>
  <c r="I16" i="15"/>
  <c r="G15" i="15"/>
  <c r="G16" i="15"/>
  <c r="E12" i="15"/>
  <c r="E16" i="15"/>
  <c r="E11" i="15"/>
  <c r="E14" i="15"/>
  <c r="E9" i="15"/>
  <c r="C22" i="15"/>
  <c r="C24" i="15"/>
  <c r="C26" i="15"/>
  <c r="C34" i="15"/>
  <c r="C36" i="15"/>
  <c r="C38" i="15"/>
  <c r="I14" i="15"/>
  <c r="I11" i="15"/>
  <c r="I15" i="15"/>
  <c r="I9" i="15"/>
  <c r="I12" i="15"/>
  <c r="G11" i="15"/>
  <c r="G14" i="15"/>
  <c r="G9" i="15"/>
  <c r="G12" i="15"/>
  <c r="C6" i="15"/>
  <c r="C19" i="15"/>
  <c r="C20" i="15"/>
  <c r="C23" i="15"/>
  <c r="C25" i="15"/>
  <c r="C27" i="15"/>
  <c r="C33" i="15"/>
  <c r="C35" i="15"/>
  <c r="C37" i="15"/>
  <c r="C39" i="15"/>
  <c r="C7" i="15"/>
  <c r="C30" i="15"/>
  <c r="C29" i="15"/>
  <c r="B28" i="15"/>
  <c r="B31" i="15" s="1"/>
  <c r="B17" i="15"/>
  <c r="C14" i="15" s="1"/>
  <c r="I19" i="15"/>
  <c r="E13" i="15"/>
  <c r="E10" i="15"/>
  <c r="G13" i="15"/>
  <c r="G10" i="15"/>
  <c r="I13" i="15"/>
  <c r="E15" i="15"/>
  <c r="H19" i="14"/>
  <c r="C16" i="15" l="1"/>
  <c r="C9" i="15"/>
  <c r="C28" i="15"/>
  <c r="C11" i="15"/>
  <c r="C13" i="15"/>
  <c r="C10" i="15"/>
  <c r="I28" i="15"/>
  <c r="C15" i="15"/>
  <c r="C12" i="15"/>
  <c r="H31" i="14" l="1"/>
  <c r="N31" i="5" l="1"/>
  <c r="O31" i="5" s="1"/>
  <c r="N30" i="5"/>
  <c r="O30" i="5" s="1"/>
  <c r="N28" i="5"/>
  <c r="G22" i="14"/>
  <c r="B6" i="14" l="1"/>
  <c r="G39" i="14"/>
  <c r="E39" i="14"/>
  <c r="B39" i="14"/>
  <c r="G38" i="14"/>
  <c r="E38" i="14"/>
  <c r="B38" i="14"/>
  <c r="G37" i="14"/>
  <c r="E37" i="14"/>
  <c r="B37" i="14"/>
  <c r="G36" i="14"/>
  <c r="E36" i="14"/>
  <c r="B36" i="14"/>
  <c r="G35" i="14"/>
  <c r="E35" i="14"/>
  <c r="B35" i="14"/>
  <c r="G34" i="14"/>
  <c r="E34" i="14"/>
  <c r="B34" i="14"/>
  <c r="G33" i="14"/>
  <c r="E33" i="14"/>
  <c r="B33" i="14"/>
  <c r="G30" i="14"/>
  <c r="E30" i="14"/>
  <c r="B30" i="14"/>
  <c r="G29" i="14"/>
  <c r="E29" i="14"/>
  <c r="B29" i="14"/>
  <c r="G28" i="14"/>
  <c r="D31" i="14"/>
  <c r="G27" i="14"/>
  <c r="E27" i="14"/>
  <c r="B27" i="14"/>
  <c r="I26" i="14"/>
  <c r="G26" i="14"/>
  <c r="E26" i="14"/>
  <c r="B26" i="14"/>
  <c r="G25" i="14"/>
  <c r="E25" i="14"/>
  <c r="B25" i="14"/>
  <c r="G24" i="14"/>
  <c r="E24" i="14"/>
  <c r="B24" i="14"/>
  <c r="G23" i="14"/>
  <c r="E23" i="14"/>
  <c r="B23" i="14"/>
  <c r="E22" i="14"/>
  <c r="B22" i="14"/>
  <c r="G20" i="14"/>
  <c r="E20" i="14"/>
  <c r="B20" i="14"/>
  <c r="I19" i="14"/>
  <c r="G19" i="14"/>
  <c r="E19" i="14"/>
  <c r="B19" i="14"/>
  <c r="F17" i="14"/>
  <c r="G15" i="14" s="1"/>
  <c r="D17" i="14"/>
  <c r="E14" i="14" s="1"/>
  <c r="B16" i="14"/>
  <c r="B15" i="14"/>
  <c r="B14" i="14"/>
  <c r="B13" i="14"/>
  <c r="B12" i="14"/>
  <c r="B11" i="14"/>
  <c r="B10" i="14"/>
  <c r="B9" i="14"/>
  <c r="G7" i="14"/>
  <c r="E7" i="14"/>
  <c r="B7" i="14"/>
  <c r="I6" i="14"/>
  <c r="G6" i="14"/>
  <c r="E6" i="14"/>
  <c r="I39" i="14"/>
  <c r="B28" i="14" l="1"/>
  <c r="B31" i="14" s="1"/>
  <c r="F31" i="14"/>
  <c r="E28" i="14"/>
  <c r="G9" i="14"/>
  <c r="G13" i="14"/>
  <c r="G11" i="14"/>
  <c r="B17" i="14"/>
  <c r="C14" i="14" s="1"/>
  <c r="E11" i="14"/>
  <c r="E12" i="14"/>
  <c r="E15" i="14"/>
  <c r="E13" i="14"/>
  <c r="E9" i="14"/>
  <c r="E10" i="14"/>
  <c r="I28" i="14"/>
  <c r="I20" i="14"/>
  <c r="G14" i="14"/>
  <c r="H17" i="14"/>
  <c r="I11" i="14" s="1"/>
  <c r="I30" i="14"/>
  <c r="G10" i="14"/>
  <c r="I22" i="14"/>
  <c r="I24" i="14"/>
  <c r="I27" i="14"/>
  <c r="I33" i="14"/>
  <c r="I35" i="14"/>
  <c r="I37" i="14"/>
  <c r="G12" i="14"/>
  <c r="B4" i="14"/>
  <c r="I25" i="14"/>
  <c r="I38" i="14"/>
  <c r="I7" i="14"/>
  <c r="I23" i="14"/>
  <c r="I29" i="14"/>
  <c r="I34" i="14"/>
  <c r="I36" i="14"/>
  <c r="N32" i="5"/>
  <c r="C27" i="14" l="1"/>
  <c r="C10" i="14"/>
  <c r="C12" i="14"/>
  <c r="C9" i="14"/>
  <c r="C13" i="14"/>
  <c r="C11" i="14"/>
  <c r="C15" i="14"/>
  <c r="C6" i="14"/>
  <c r="C20" i="14"/>
  <c r="C28" i="14"/>
  <c r="C33" i="14"/>
  <c r="C19" i="14"/>
  <c r="C38" i="14"/>
  <c r="C36" i="14"/>
  <c r="C34" i="14"/>
  <c r="C29" i="14"/>
  <c r="C25" i="14"/>
  <c r="C23" i="14"/>
  <c r="C37" i="14"/>
  <c r="C35" i="14"/>
  <c r="C30" i="14"/>
  <c r="C24" i="14"/>
  <c r="C22" i="14"/>
  <c r="C7" i="14"/>
  <c r="I12" i="14"/>
  <c r="I10" i="14"/>
  <c r="I15" i="14"/>
  <c r="I14" i="14"/>
  <c r="I13" i="14"/>
  <c r="C39" i="14"/>
  <c r="C26" i="14"/>
  <c r="I9" i="14"/>
  <c r="H29" i="13"/>
  <c r="B26" i="13"/>
  <c r="B24" i="13"/>
  <c r="B23" i="13"/>
  <c r="B22" i="13"/>
  <c r="B36" i="13"/>
  <c r="B35" i="13"/>
  <c r="H19" i="13"/>
  <c r="B19" i="13" s="1"/>
  <c r="B16" i="13"/>
  <c r="B12" i="13"/>
  <c r="B11" i="13"/>
  <c r="B9" i="13"/>
  <c r="B7" i="13"/>
  <c r="B6" i="13"/>
  <c r="B4" i="13"/>
  <c r="D17" i="13"/>
  <c r="E14" i="13" s="1"/>
  <c r="Q15" i="5" s="1"/>
  <c r="B15" i="13"/>
  <c r="G39" i="13"/>
  <c r="E39" i="13"/>
  <c r="B39" i="13"/>
  <c r="G38" i="13"/>
  <c r="E38" i="13"/>
  <c r="Q39" i="5" s="1"/>
  <c r="B38" i="13"/>
  <c r="G37" i="13"/>
  <c r="E37" i="13"/>
  <c r="Q38" i="5" s="1"/>
  <c r="G36" i="13"/>
  <c r="E36" i="13"/>
  <c r="Q37" i="5" s="1"/>
  <c r="G35" i="13"/>
  <c r="E35" i="13"/>
  <c r="Q36" i="5" s="1"/>
  <c r="G34" i="13"/>
  <c r="E34" i="13"/>
  <c r="Q35" i="5" s="1"/>
  <c r="B34" i="13"/>
  <c r="G33" i="13"/>
  <c r="E33" i="13"/>
  <c r="B33" i="13"/>
  <c r="G30" i="13"/>
  <c r="E30" i="13"/>
  <c r="Q31" i="5" s="1"/>
  <c r="B30" i="13"/>
  <c r="G29" i="13"/>
  <c r="E29" i="13"/>
  <c r="Q30" i="5" s="1"/>
  <c r="B29" i="13"/>
  <c r="F28" i="13"/>
  <c r="F31" i="13" s="1"/>
  <c r="D28" i="13"/>
  <c r="P29" i="5" s="1"/>
  <c r="P32" i="5" s="1"/>
  <c r="G27" i="13"/>
  <c r="E27" i="13"/>
  <c r="B27" i="13"/>
  <c r="G26" i="13"/>
  <c r="E26" i="13"/>
  <c r="Q27" i="5" s="1"/>
  <c r="G25" i="13"/>
  <c r="E25" i="13"/>
  <c r="Q26" i="5" s="1"/>
  <c r="B25" i="13"/>
  <c r="G24" i="13"/>
  <c r="E24" i="13"/>
  <c r="Q25" i="5" s="1"/>
  <c r="G23" i="13"/>
  <c r="E23" i="13"/>
  <c r="Q24" i="5" s="1"/>
  <c r="E22" i="13"/>
  <c r="Q23" i="5" s="1"/>
  <c r="G20" i="13"/>
  <c r="E20" i="13"/>
  <c r="Q21" i="5" s="1"/>
  <c r="B20" i="13"/>
  <c r="G19" i="13"/>
  <c r="E19" i="13"/>
  <c r="Q20" i="5" s="1"/>
  <c r="F17" i="13"/>
  <c r="G14" i="13" s="1"/>
  <c r="B14" i="13"/>
  <c r="B13" i="13"/>
  <c r="G7" i="13"/>
  <c r="E7" i="13"/>
  <c r="Q8" i="5" s="1"/>
  <c r="I6" i="13"/>
  <c r="G6" i="13"/>
  <c r="E6" i="13"/>
  <c r="F17" i="12"/>
  <c r="G14" i="12" s="1"/>
  <c r="D17" i="12"/>
  <c r="E12" i="12" s="1"/>
  <c r="S13" i="5" s="1"/>
  <c r="B14" i="12"/>
  <c r="F28" i="12"/>
  <c r="F31" i="12" s="1"/>
  <c r="I39" i="12"/>
  <c r="G39" i="12"/>
  <c r="E39" i="12"/>
  <c r="B39" i="12"/>
  <c r="I38" i="12"/>
  <c r="G38" i="12"/>
  <c r="E38" i="12"/>
  <c r="S39" i="5" s="1"/>
  <c r="B38" i="12"/>
  <c r="C38" i="12" s="1"/>
  <c r="I37" i="12"/>
  <c r="G37" i="12"/>
  <c r="E37" i="12"/>
  <c r="S38" i="5" s="1"/>
  <c r="B37" i="12"/>
  <c r="C37" i="12" s="1"/>
  <c r="I36" i="12"/>
  <c r="G36" i="12"/>
  <c r="E36" i="12"/>
  <c r="S37" i="5" s="1"/>
  <c r="B36" i="12"/>
  <c r="C36" i="12" s="1"/>
  <c r="I35" i="12"/>
  <c r="G35" i="12"/>
  <c r="E35" i="12"/>
  <c r="S36" i="5" s="1"/>
  <c r="B35" i="12"/>
  <c r="C35" i="12" s="1"/>
  <c r="I34" i="12"/>
  <c r="G34" i="12"/>
  <c r="E34" i="12"/>
  <c r="S35" i="5" s="1"/>
  <c r="B34" i="12"/>
  <c r="I33" i="12"/>
  <c r="G33" i="12"/>
  <c r="E33" i="12"/>
  <c r="B33" i="12"/>
  <c r="C33" i="12" s="1"/>
  <c r="I30" i="12"/>
  <c r="G30" i="12"/>
  <c r="E30" i="12"/>
  <c r="S31" i="5" s="1"/>
  <c r="B30" i="12"/>
  <c r="C30" i="12" s="1"/>
  <c r="I29" i="12"/>
  <c r="G29" i="12"/>
  <c r="E29" i="12"/>
  <c r="S30" i="5" s="1"/>
  <c r="B29" i="12"/>
  <c r="C29" i="12" s="1"/>
  <c r="I28" i="12"/>
  <c r="I27" i="12"/>
  <c r="G27" i="12"/>
  <c r="E27" i="12"/>
  <c r="B27" i="12"/>
  <c r="I26" i="12"/>
  <c r="G26" i="12"/>
  <c r="E26" i="12"/>
  <c r="S27" i="5" s="1"/>
  <c r="B26" i="12"/>
  <c r="C26" i="12" s="1"/>
  <c r="I25" i="12"/>
  <c r="G25" i="12"/>
  <c r="E25" i="12"/>
  <c r="S26" i="5" s="1"/>
  <c r="B25" i="12"/>
  <c r="C25" i="12" s="1"/>
  <c r="I24" i="12"/>
  <c r="G24" i="12"/>
  <c r="E24" i="12"/>
  <c r="S25" i="5" s="1"/>
  <c r="B24" i="12"/>
  <c r="C24" i="12" s="1"/>
  <c r="I23" i="12"/>
  <c r="G23" i="12"/>
  <c r="E23" i="12"/>
  <c r="S24" i="5" s="1"/>
  <c r="B23" i="12"/>
  <c r="C23" i="12" s="1"/>
  <c r="I22" i="12"/>
  <c r="G22" i="12"/>
  <c r="E22" i="12"/>
  <c r="S23" i="5" s="1"/>
  <c r="B22" i="12"/>
  <c r="C22" i="12" s="1"/>
  <c r="I20" i="12"/>
  <c r="G20" i="12"/>
  <c r="E20" i="12"/>
  <c r="S21" i="5" s="1"/>
  <c r="B20" i="12"/>
  <c r="C20" i="12" s="1"/>
  <c r="I19" i="12"/>
  <c r="G19" i="12"/>
  <c r="E19" i="12"/>
  <c r="S20" i="5" s="1"/>
  <c r="B19" i="12"/>
  <c r="C19" i="12" s="1"/>
  <c r="H17" i="12"/>
  <c r="I14" i="12" s="1"/>
  <c r="B16" i="12"/>
  <c r="B15" i="12"/>
  <c r="B13" i="12"/>
  <c r="G12" i="12"/>
  <c r="B12" i="12"/>
  <c r="B11" i="12"/>
  <c r="B10" i="12"/>
  <c r="B9" i="12"/>
  <c r="I7" i="12"/>
  <c r="G7" i="12"/>
  <c r="E7" i="12"/>
  <c r="S8" i="5" s="1"/>
  <c r="B7" i="12"/>
  <c r="C7" i="12" s="1"/>
  <c r="I6" i="12"/>
  <c r="G6" i="12"/>
  <c r="E6" i="12"/>
  <c r="S7" i="5" s="1"/>
  <c r="B6" i="12"/>
  <c r="C6" i="12" s="1"/>
  <c r="T42" i="5"/>
  <c r="T41" i="5"/>
  <c r="T40" i="5"/>
  <c r="T39" i="5"/>
  <c r="T38" i="5"/>
  <c r="T37" i="5"/>
  <c r="T36" i="5"/>
  <c r="T35" i="5"/>
  <c r="T34" i="5"/>
  <c r="T31" i="5"/>
  <c r="T30" i="5"/>
  <c r="T28" i="5"/>
  <c r="T27" i="5"/>
  <c r="T26" i="5"/>
  <c r="T25" i="5"/>
  <c r="T24" i="5"/>
  <c r="T23" i="5"/>
  <c r="T21" i="5"/>
  <c r="T20" i="5"/>
  <c r="T17" i="5"/>
  <c r="T16" i="5"/>
  <c r="T14" i="5"/>
  <c r="T13" i="5"/>
  <c r="T12" i="5"/>
  <c r="T11" i="5"/>
  <c r="T10" i="5"/>
  <c r="I27" i="11"/>
  <c r="I38" i="11"/>
  <c r="G38" i="11"/>
  <c r="E38" i="11"/>
  <c r="U40" i="5" s="1"/>
  <c r="B38" i="11"/>
  <c r="I37" i="11"/>
  <c r="G37" i="11"/>
  <c r="E37" i="11"/>
  <c r="U39" i="5" s="1"/>
  <c r="B37" i="11"/>
  <c r="I36" i="11"/>
  <c r="G36" i="11"/>
  <c r="E36" i="11"/>
  <c r="U38" i="5" s="1"/>
  <c r="B36" i="11"/>
  <c r="I35" i="11"/>
  <c r="G35" i="11"/>
  <c r="E35" i="11"/>
  <c r="U37" i="5" s="1"/>
  <c r="B35" i="11"/>
  <c r="I34" i="11"/>
  <c r="G34" i="11"/>
  <c r="E34" i="11"/>
  <c r="U36" i="5" s="1"/>
  <c r="B34" i="11"/>
  <c r="I33" i="11"/>
  <c r="G33" i="11"/>
  <c r="E33" i="11"/>
  <c r="U35" i="5" s="1"/>
  <c r="B33" i="11"/>
  <c r="C33" i="11" s="1"/>
  <c r="I32" i="11"/>
  <c r="G32" i="11"/>
  <c r="E32" i="11"/>
  <c r="U34" i="5" s="1"/>
  <c r="B32" i="11"/>
  <c r="I29" i="11"/>
  <c r="G29" i="11"/>
  <c r="E29" i="11"/>
  <c r="U31" i="5" s="1"/>
  <c r="B29" i="11"/>
  <c r="I28" i="11"/>
  <c r="G28" i="11"/>
  <c r="E28" i="11"/>
  <c r="U30" i="5" s="1"/>
  <c r="B28" i="11"/>
  <c r="F27" i="11"/>
  <c r="F30" i="11" s="1"/>
  <c r="G27" i="11"/>
  <c r="D27" i="11"/>
  <c r="T29" i="5" s="1"/>
  <c r="I26" i="11"/>
  <c r="G26" i="11"/>
  <c r="E26" i="11"/>
  <c r="U28" i="5" s="1"/>
  <c r="B26" i="11"/>
  <c r="I25" i="11"/>
  <c r="G25" i="11"/>
  <c r="E25" i="11"/>
  <c r="U27" i="5" s="1"/>
  <c r="B25" i="11"/>
  <c r="C25" i="11" s="1"/>
  <c r="I24" i="11"/>
  <c r="G24" i="11"/>
  <c r="E24" i="11"/>
  <c r="U26" i="5" s="1"/>
  <c r="B24" i="11"/>
  <c r="I23" i="11"/>
  <c r="G23" i="11"/>
  <c r="E23" i="11"/>
  <c r="U25" i="5" s="1"/>
  <c r="B23" i="11"/>
  <c r="I22" i="11"/>
  <c r="G22" i="11"/>
  <c r="E22" i="11"/>
  <c r="U24" i="5" s="1"/>
  <c r="B22" i="11"/>
  <c r="C22" i="11" s="1"/>
  <c r="I21" i="11"/>
  <c r="G21" i="11"/>
  <c r="E21" i="11"/>
  <c r="U23" i="5" s="1"/>
  <c r="B21" i="11"/>
  <c r="I19" i="11"/>
  <c r="G19" i="11"/>
  <c r="E19" i="11"/>
  <c r="U21" i="5" s="1"/>
  <c r="B19" i="11"/>
  <c r="C19" i="11" s="1"/>
  <c r="I18" i="11"/>
  <c r="G18" i="11"/>
  <c r="E18" i="11"/>
  <c r="U20" i="5" s="1"/>
  <c r="B18" i="11"/>
  <c r="H16" i="11"/>
  <c r="I9" i="11" s="1"/>
  <c r="F16" i="11"/>
  <c r="G9" i="11" s="1"/>
  <c r="D16" i="11"/>
  <c r="E9" i="11" s="1"/>
  <c r="U10" i="5" s="1"/>
  <c r="B15" i="11"/>
  <c r="B14" i="11"/>
  <c r="B13" i="11"/>
  <c r="B12" i="11"/>
  <c r="B11" i="11"/>
  <c r="B10" i="11"/>
  <c r="B9" i="11"/>
  <c r="I7" i="11"/>
  <c r="G7" i="11"/>
  <c r="E7" i="11"/>
  <c r="U8" i="5" s="1"/>
  <c r="I6" i="11"/>
  <c r="G6" i="11"/>
  <c r="E6" i="11"/>
  <c r="U7" i="5" s="1"/>
  <c r="C6" i="11"/>
  <c r="V42" i="5"/>
  <c r="V41" i="5"/>
  <c r="V40" i="5"/>
  <c r="V39" i="5"/>
  <c r="V38" i="5"/>
  <c r="V37" i="5"/>
  <c r="V36" i="5"/>
  <c r="V35" i="5"/>
  <c r="V34" i="5"/>
  <c r="D27" i="10"/>
  <c r="D30" i="10" s="1"/>
  <c r="V32" i="5" s="1"/>
  <c r="V31" i="5"/>
  <c r="V30" i="5"/>
  <c r="V28" i="5"/>
  <c r="V27" i="5"/>
  <c r="V26" i="5"/>
  <c r="V25" i="5"/>
  <c r="V24" i="5"/>
  <c r="V23" i="5"/>
  <c r="V21" i="5"/>
  <c r="V20" i="5"/>
  <c r="D16" i="10"/>
  <c r="E11" i="10" s="1"/>
  <c r="W12" i="5" s="1"/>
  <c r="V17" i="5"/>
  <c r="V16" i="5"/>
  <c r="V14" i="5"/>
  <c r="V13" i="5"/>
  <c r="V12" i="5"/>
  <c r="V11" i="5"/>
  <c r="V10" i="5"/>
  <c r="V8" i="5"/>
  <c r="V7" i="5"/>
  <c r="V5" i="5"/>
  <c r="H25" i="10"/>
  <c r="I25" i="10" s="1"/>
  <c r="F27" i="10"/>
  <c r="B4" i="10"/>
  <c r="B38" i="10"/>
  <c r="B37" i="10"/>
  <c r="B36" i="10"/>
  <c r="B35" i="10"/>
  <c r="B34" i="10"/>
  <c r="B33" i="10"/>
  <c r="B32" i="10"/>
  <c r="B21" i="10"/>
  <c r="B22" i="10"/>
  <c r="B23" i="10"/>
  <c r="B24" i="10"/>
  <c r="B26" i="10"/>
  <c r="B28" i="10"/>
  <c r="B29" i="10"/>
  <c r="B19" i="10"/>
  <c r="B18" i="10"/>
  <c r="B9" i="10"/>
  <c r="B10" i="10"/>
  <c r="B11" i="10"/>
  <c r="B12" i="10"/>
  <c r="B13" i="10"/>
  <c r="B14" i="10"/>
  <c r="B15" i="10"/>
  <c r="B7" i="10"/>
  <c r="B6" i="10"/>
  <c r="F16" i="10"/>
  <c r="G10" i="10" s="1"/>
  <c r="G12" i="10"/>
  <c r="E6" i="10"/>
  <c r="W7" i="5" s="1"/>
  <c r="G6" i="10"/>
  <c r="I6" i="10"/>
  <c r="E7" i="10"/>
  <c r="W8" i="5" s="1"/>
  <c r="G7" i="10"/>
  <c r="I7" i="10"/>
  <c r="H16" i="10"/>
  <c r="I11" i="10" s="1"/>
  <c r="E18" i="10"/>
  <c r="W20" i="5" s="1"/>
  <c r="G18" i="10"/>
  <c r="I18" i="10"/>
  <c r="E19" i="10"/>
  <c r="W21" i="5" s="1"/>
  <c r="G19" i="10"/>
  <c r="I19" i="10"/>
  <c r="E21" i="10"/>
  <c r="W23" i="5" s="1"/>
  <c r="G21" i="10"/>
  <c r="I21" i="10"/>
  <c r="E22" i="10"/>
  <c r="W24" i="5" s="1"/>
  <c r="G22" i="10"/>
  <c r="I22" i="10"/>
  <c r="E23" i="10"/>
  <c r="W25" i="5" s="1"/>
  <c r="G23" i="10"/>
  <c r="I23" i="10"/>
  <c r="E24" i="10"/>
  <c r="W26" i="5" s="1"/>
  <c r="G24" i="10"/>
  <c r="I24" i="10"/>
  <c r="E25" i="10"/>
  <c r="W27" i="5" s="1"/>
  <c r="G25" i="10"/>
  <c r="E26" i="10"/>
  <c r="W28" i="5" s="1"/>
  <c r="G26" i="10"/>
  <c r="I26" i="10"/>
  <c r="G27" i="10"/>
  <c r="I27" i="10"/>
  <c r="E28" i="10"/>
  <c r="W30" i="5" s="1"/>
  <c r="G28" i="10"/>
  <c r="I28" i="10"/>
  <c r="E29" i="10"/>
  <c r="W31" i="5" s="1"/>
  <c r="G29" i="10"/>
  <c r="I29" i="10"/>
  <c r="F30" i="10"/>
  <c r="H30" i="10"/>
  <c r="E32" i="10"/>
  <c r="W34" i="5" s="1"/>
  <c r="G32" i="10"/>
  <c r="I32" i="10"/>
  <c r="E33" i="10"/>
  <c r="W35" i="5" s="1"/>
  <c r="G33" i="10"/>
  <c r="I33" i="10"/>
  <c r="E34" i="10"/>
  <c r="W36" i="5" s="1"/>
  <c r="G34" i="10"/>
  <c r="I34" i="10"/>
  <c r="E35" i="10"/>
  <c r="W37" i="5" s="1"/>
  <c r="G35" i="10"/>
  <c r="I35" i="10"/>
  <c r="E36" i="10"/>
  <c r="W38" i="5" s="1"/>
  <c r="G36" i="10"/>
  <c r="I36" i="10"/>
  <c r="E37" i="10"/>
  <c r="W39" i="5" s="1"/>
  <c r="G37" i="10"/>
  <c r="I37" i="10"/>
  <c r="E38" i="10"/>
  <c r="W40" i="5" s="1"/>
  <c r="G38" i="10"/>
  <c r="I38" i="10"/>
  <c r="X44" i="5"/>
  <c r="X43" i="5"/>
  <c r="X42" i="5"/>
  <c r="X41" i="5"/>
  <c r="E38" i="9"/>
  <c r="Y40" i="5" s="1"/>
  <c r="X40" i="5"/>
  <c r="E37" i="9"/>
  <c r="Y39" i="5" s="1"/>
  <c r="X39" i="5"/>
  <c r="E36" i="9"/>
  <c r="Y38" i="5" s="1"/>
  <c r="X38" i="5"/>
  <c r="E35" i="9"/>
  <c r="Y37" i="5" s="1"/>
  <c r="X37" i="5"/>
  <c r="E34" i="9"/>
  <c r="Y36" i="5" s="1"/>
  <c r="X36" i="5"/>
  <c r="E33" i="9"/>
  <c r="Y35" i="5" s="1"/>
  <c r="X35" i="5"/>
  <c r="E32" i="9"/>
  <c r="Y34" i="5" s="1"/>
  <c r="X34" i="5"/>
  <c r="D27" i="9"/>
  <c r="E27" i="9" s="1"/>
  <c r="Y29" i="5" s="1"/>
  <c r="E29" i="9"/>
  <c r="Y31" i="5" s="1"/>
  <c r="X31" i="5"/>
  <c r="E28" i="9"/>
  <c r="Y30" i="5" s="1"/>
  <c r="X30" i="5"/>
  <c r="E26" i="9"/>
  <c r="Y28" i="5" s="1"/>
  <c r="X28" i="5"/>
  <c r="E25" i="9"/>
  <c r="Y27" i="5" s="1"/>
  <c r="X27" i="5"/>
  <c r="E24" i="9"/>
  <c r="Y26" i="5" s="1"/>
  <c r="X26" i="5"/>
  <c r="E23" i="9"/>
  <c r="Y25" i="5" s="1"/>
  <c r="X25" i="5"/>
  <c r="E22" i="9"/>
  <c r="Y24" i="5" s="1"/>
  <c r="X24" i="5"/>
  <c r="E21" i="9"/>
  <c r="Y23" i="5" s="1"/>
  <c r="X23" i="5"/>
  <c r="E19" i="9"/>
  <c r="Y21" i="5" s="1"/>
  <c r="X21" i="5"/>
  <c r="E18" i="9"/>
  <c r="Y20" i="5" s="1"/>
  <c r="X20" i="5"/>
  <c r="D16" i="9"/>
  <c r="X18" i="5" s="1"/>
  <c r="X17" i="5"/>
  <c r="X16" i="5"/>
  <c r="X14" i="5"/>
  <c r="X13" i="5"/>
  <c r="X12" i="5"/>
  <c r="X11" i="5"/>
  <c r="X10" i="5"/>
  <c r="E7" i="9"/>
  <c r="Y8" i="5" s="1"/>
  <c r="X8" i="5"/>
  <c r="E6" i="9"/>
  <c r="Y7" i="5" s="1"/>
  <c r="X7" i="5"/>
  <c r="X5" i="5"/>
  <c r="B4" i="9"/>
  <c r="B6" i="9"/>
  <c r="G6" i="9"/>
  <c r="I6" i="9"/>
  <c r="B7" i="9"/>
  <c r="G7" i="9"/>
  <c r="I7" i="9"/>
  <c r="B9" i="9"/>
  <c r="B10" i="9"/>
  <c r="B11" i="9"/>
  <c r="B12" i="9"/>
  <c r="B13" i="9"/>
  <c r="B14" i="9"/>
  <c r="B15" i="9"/>
  <c r="F16" i="9"/>
  <c r="G11" i="9" s="1"/>
  <c r="H16" i="9"/>
  <c r="I10" i="9" s="1"/>
  <c r="B18" i="9"/>
  <c r="G18" i="9"/>
  <c r="I18" i="9"/>
  <c r="B19" i="9"/>
  <c r="G19" i="9"/>
  <c r="I19" i="9"/>
  <c r="B21" i="9"/>
  <c r="G21" i="9"/>
  <c r="I21" i="9"/>
  <c r="B22" i="9"/>
  <c r="G22" i="9"/>
  <c r="I22" i="9"/>
  <c r="B23" i="9"/>
  <c r="G23" i="9"/>
  <c r="I23" i="9"/>
  <c r="B24" i="9"/>
  <c r="G24" i="9"/>
  <c r="I24" i="9"/>
  <c r="B25" i="9"/>
  <c r="G25" i="9"/>
  <c r="I25" i="9"/>
  <c r="B26" i="9"/>
  <c r="G26" i="9"/>
  <c r="I26" i="9"/>
  <c r="F27" i="9"/>
  <c r="G27" i="9" s="1"/>
  <c r="I27" i="9"/>
  <c r="B28" i="9"/>
  <c r="G28" i="9"/>
  <c r="I28" i="9"/>
  <c r="B29" i="9"/>
  <c r="G29" i="9"/>
  <c r="I29" i="9"/>
  <c r="B32" i="9"/>
  <c r="G32" i="9"/>
  <c r="I32" i="9"/>
  <c r="B33" i="9"/>
  <c r="G33" i="9"/>
  <c r="I33" i="9"/>
  <c r="B34" i="9"/>
  <c r="G34" i="9"/>
  <c r="I34" i="9"/>
  <c r="B35" i="9"/>
  <c r="G35" i="9"/>
  <c r="I35" i="9"/>
  <c r="B36" i="9"/>
  <c r="C36" i="9" s="1"/>
  <c r="G36" i="9"/>
  <c r="I36" i="9"/>
  <c r="B37" i="9"/>
  <c r="G37" i="9"/>
  <c r="I37" i="9"/>
  <c r="B38" i="9"/>
  <c r="G38" i="9"/>
  <c r="I38" i="9"/>
  <c r="B21" i="8"/>
  <c r="B22" i="8"/>
  <c r="B23" i="8"/>
  <c r="B24" i="8"/>
  <c r="B25" i="8"/>
  <c r="B26" i="8"/>
  <c r="B29" i="8"/>
  <c r="I27" i="8"/>
  <c r="Z44" i="5"/>
  <c r="Z43" i="5"/>
  <c r="Z42" i="5"/>
  <c r="Z41" i="5"/>
  <c r="Z40" i="5"/>
  <c r="Z39" i="5"/>
  <c r="Z38" i="5"/>
  <c r="Z37" i="5"/>
  <c r="Z36" i="5"/>
  <c r="Z35" i="5"/>
  <c r="Z34" i="5"/>
  <c r="D27" i="8"/>
  <c r="E27" i="8" s="1"/>
  <c r="AA29" i="5" s="1"/>
  <c r="Z31" i="5"/>
  <c r="Z30" i="5"/>
  <c r="Z28" i="5"/>
  <c r="Z27" i="5"/>
  <c r="Z26" i="5"/>
  <c r="Z25" i="5"/>
  <c r="Z24" i="5"/>
  <c r="Z23" i="5"/>
  <c r="Z21" i="5"/>
  <c r="Z20" i="5"/>
  <c r="Z17" i="5"/>
  <c r="Z16" i="5"/>
  <c r="Z14" i="5"/>
  <c r="Z13" i="5"/>
  <c r="Z12" i="5"/>
  <c r="Z11" i="5"/>
  <c r="Z10" i="5"/>
  <c r="Z8" i="5"/>
  <c r="Z7" i="5"/>
  <c r="Z5" i="5"/>
  <c r="E29" i="8"/>
  <c r="AA31" i="5" s="1"/>
  <c r="E28" i="8"/>
  <c r="AA30" i="5" s="1"/>
  <c r="E26" i="8"/>
  <c r="AA28" i="5" s="1"/>
  <c r="E25" i="8"/>
  <c r="AA27" i="5" s="1"/>
  <c r="E24" i="8"/>
  <c r="AA26" i="5" s="1"/>
  <c r="E23" i="8"/>
  <c r="AA25" i="5" s="1"/>
  <c r="E22" i="8"/>
  <c r="AA24" i="5" s="1"/>
  <c r="E21" i="8"/>
  <c r="AA23" i="5" s="1"/>
  <c r="H28" i="8"/>
  <c r="B28" i="8" s="1"/>
  <c r="D16" i="8"/>
  <c r="E11" i="8" s="1"/>
  <c r="AA12" i="5" s="1"/>
  <c r="F27" i="8"/>
  <c r="B14" i="8"/>
  <c r="B15" i="8"/>
  <c r="B9" i="8"/>
  <c r="B10" i="8"/>
  <c r="B11" i="8"/>
  <c r="B12" i="8"/>
  <c r="B13" i="8"/>
  <c r="B38" i="8"/>
  <c r="B37" i="8"/>
  <c r="B36" i="8"/>
  <c r="B35" i="8"/>
  <c r="B34" i="8"/>
  <c r="B33" i="8"/>
  <c r="B32" i="8"/>
  <c r="B19" i="8"/>
  <c r="B18" i="8"/>
  <c r="B7" i="8"/>
  <c r="B6" i="8"/>
  <c r="B4" i="8"/>
  <c r="E6" i="8"/>
  <c r="AA7" i="5" s="1"/>
  <c r="G6" i="8"/>
  <c r="I6" i="8"/>
  <c r="E7" i="8"/>
  <c r="AA8" i="5" s="1"/>
  <c r="G7" i="8"/>
  <c r="I7" i="8"/>
  <c r="F16" i="8"/>
  <c r="G12" i="8" s="1"/>
  <c r="H16" i="8"/>
  <c r="I11" i="8" s="1"/>
  <c r="E18" i="8"/>
  <c r="AA20" i="5" s="1"/>
  <c r="G18" i="8"/>
  <c r="I18" i="8"/>
  <c r="E19" i="8"/>
  <c r="AA21" i="5" s="1"/>
  <c r="G19" i="8"/>
  <c r="I19" i="8"/>
  <c r="G21" i="8"/>
  <c r="I21" i="8"/>
  <c r="G22" i="8"/>
  <c r="I22" i="8"/>
  <c r="G23" i="8"/>
  <c r="I23" i="8"/>
  <c r="G24" i="8"/>
  <c r="I24" i="8"/>
  <c r="G25" i="8"/>
  <c r="I25" i="8"/>
  <c r="G26" i="8"/>
  <c r="I26" i="8"/>
  <c r="G28" i="8"/>
  <c r="G29" i="8"/>
  <c r="I29" i="8"/>
  <c r="E32" i="8"/>
  <c r="AA34" i="5" s="1"/>
  <c r="G32" i="8"/>
  <c r="I32" i="8"/>
  <c r="E33" i="8"/>
  <c r="AA35" i="5" s="1"/>
  <c r="G33" i="8"/>
  <c r="I33" i="8"/>
  <c r="E34" i="8"/>
  <c r="AA36" i="5" s="1"/>
  <c r="G34" i="8"/>
  <c r="I34" i="8"/>
  <c r="E35" i="8"/>
  <c r="AA37" i="5" s="1"/>
  <c r="G35" i="8"/>
  <c r="I35" i="8"/>
  <c r="E36" i="8"/>
  <c r="AA38" i="5" s="1"/>
  <c r="G36" i="8"/>
  <c r="I36" i="8"/>
  <c r="E37" i="8"/>
  <c r="AA39" i="5" s="1"/>
  <c r="G37" i="8"/>
  <c r="I37" i="8"/>
  <c r="E38" i="8"/>
  <c r="AA40" i="5" s="1"/>
  <c r="G38" i="8"/>
  <c r="I38" i="8"/>
  <c r="H30" i="11"/>
  <c r="E27" i="11"/>
  <c r="U29" i="5" s="1"/>
  <c r="C34" i="12"/>
  <c r="C27" i="12"/>
  <c r="V29" i="5" l="1"/>
  <c r="C28" i="8"/>
  <c r="I28" i="8"/>
  <c r="G28" i="12"/>
  <c r="D31" i="13"/>
  <c r="F30" i="9"/>
  <c r="D30" i="9"/>
  <c r="X32" i="5" s="1"/>
  <c r="B28" i="12"/>
  <c r="B31" i="12" s="1"/>
  <c r="E28" i="12"/>
  <c r="S29" i="5" s="1"/>
  <c r="R29" i="5"/>
  <c r="E28" i="13"/>
  <c r="Q29" i="5" s="1"/>
  <c r="I13" i="8"/>
  <c r="E13" i="8"/>
  <c r="AA14" i="5" s="1"/>
  <c r="I12" i="8"/>
  <c r="I14" i="8"/>
  <c r="I9" i="8"/>
  <c r="G9" i="8"/>
  <c r="C18" i="8"/>
  <c r="C22" i="8"/>
  <c r="C34" i="8"/>
  <c r="G10" i="9"/>
  <c r="G9" i="9"/>
  <c r="E11" i="9"/>
  <c r="Y12" i="5" s="1"/>
  <c r="I11" i="9"/>
  <c r="G12" i="9"/>
  <c r="G14" i="9"/>
  <c r="G13" i="9"/>
  <c r="C23" i="9"/>
  <c r="C28" i="9"/>
  <c r="C35" i="9"/>
  <c r="C38" i="9"/>
  <c r="C25" i="9"/>
  <c r="C29" i="9"/>
  <c r="C26" i="9"/>
  <c r="C33" i="9"/>
  <c r="C19" i="9"/>
  <c r="G9" i="10"/>
  <c r="C7" i="10"/>
  <c r="C29" i="10"/>
  <c r="C18" i="10"/>
  <c r="C22" i="10"/>
  <c r="C37" i="10"/>
  <c r="C19" i="10"/>
  <c r="C21" i="10"/>
  <c r="C24" i="10"/>
  <c r="C32" i="10"/>
  <c r="C38" i="10"/>
  <c r="C6" i="10"/>
  <c r="C33" i="10"/>
  <c r="C34" i="10"/>
  <c r="C26" i="10"/>
  <c r="C23" i="10"/>
  <c r="C36" i="10"/>
  <c r="I12" i="11"/>
  <c r="E13" i="11"/>
  <c r="U14" i="5" s="1"/>
  <c r="G13" i="12"/>
  <c r="G9" i="12"/>
  <c r="G15" i="12"/>
  <c r="G10" i="12"/>
  <c r="G11" i="12"/>
  <c r="B17" i="12"/>
  <c r="C12" i="12" s="1"/>
  <c r="E14" i="12"/>
  <c r="S15" i="5" s="1"/>
  <c r="E15" i="12"/>
  <c r="S16" i="5" s="1"/>
  <c r="E11" i="13"/>
  <c r="Q12" i="5" s="1"/>
  <c r="E15" i="13"/>
  <c r="Q16" i="5" s="1"/>
  <c r="E10" i="13"/>
  <c r="Q11" i="5" s="1"/>
  <c r="E9" i="13"/>
  <c r="Q10" i="5" s="1"/>
  <c r="C23" i="13"/>
  <c r="C24" i="13"/>
  <c r="C25" i="13"/>
  <c r="C29" i="11"/>
  <c r="C29" i="8"/>
  <c r="C24" i="11"/>
  <c r="G13" i="8"/>
  <c r="G12" i="13"/>
  <c r="E12" i="9"/>
  <c r="Y13" i="5" s="1"/>
  <c r="C26" i="11"/>
  <c r="C21" i="8"/>
  <c r="G15" i="13"/>
  <c r="E10" i="11"/>
  <c r="U11" i="5" s="1"/>
  <c r="E9" i="9"/>
  <c r="Y10" i="5" s="1"/>
  <c r="I14" i="11"/>
  <c r="I12" i="12"/>
  <c r="C23" i="11"/>
  <c r="C32" i="9"/>
  <c r="C22" i="9"/>
  <c r="E13" i="9"/>
  <c r="Y14" i="5" s="1"/>
  <c r="C18" i="11"/>
  <c r="E13" i="12"/>
  <c r="S14" i="5" s="1"/>
  <c r="G28" i="13"/>
  <c r="C7" i="11"/>
  <c r="I10" i="8"/>
  <c r="C37" i="9"/>
  <c r="H30" i="9"/>
  <c r="C18" i="9"/>
  <c r="E10" i="9"/>
  <c r="Y11" i="5" s="1"/>
  <c r="G14" i="10"/>
  <c r="C28" i="10"/>
  <c r="B16" i="11"/>
  <c r="C9" i="11" s="1"/>
  <c r="C38" i="11"/>
  <c r="C35" i="11"/>
  <c r="C36" i="8"/>
  <c r="D30" i="11"/>
  <c r="T32" i="5" s="1"/>
  <c r="E9" i="12"/>
  <c r="S10" i="5" s="1"/>
  <c r="G11" i="10"/>
  <c r="I11" i="12"/>
  <c r="C34" i="9"/>
  <c r="C24" i="9"/>
  <c r="I14" i="9"/>
  <c r="E14" i="9"/>
  <c r="Y16" i="5" s="1"/>
  <c r="G13" i="10"/>
  <c r="E14" i="10"/>
  <c r="W16" i="5" s="1"/>
  <c r="C36" i="11"/>
  <c r="G11" i="11"/>
  <c r="C33" i="8"/>
  <c r="C21" i="9"/>
  <c r="I12" i="9"/>
  <c r="C7" i="9"/>
  <c r="C35" i="10"/>
  <c r="T18" i="5"/>
  <c r="C34" i="13"/>
  <c r="C7" i="13"/>
  <c r="C35" i="13"/>
  <c r="C27" i="13"/>
  <c r="C20" i="13"/>
  <c r="C30" i="13"/>
  <c r="C29" i="13"/>
  <c r="C39" i="13"/>
  <c r="C33" i="13"/>
  <c r="C6" i="13"/>
  <c r="C36" i="13"/>
  <c r="C19" i="13"/>
  <c r="C26" i="13"/>
  <c r="C22" i="13"/>
  <c r="B16" i="10"/>
  <c r="C12" i="10" s="1"/>
  <c r="I10" i="11"/>
  <c r="H17" i="13"/>
  <c r="I9" i="13" s="1"/>
  <c r="I13" i="10"/>
  <c r="I15" i="12"/>
  <c r="I12" i="10"/>
  <c r="G14" i="8"/>
  <c r="E13" i="13"/>
  <c r="Q14" i="5" s="1"/>
  <c r="E12" i="13"/>
  <c r="Q13" i="5" s="1"/>
  <c r="E11" i="11"/>
  <c r="U12" i="5" s="1"/>
  <c r="G13" i="11"/>
  <c r="C32" i="11"/>
  <c r="G12" i="11"/>
  <c r="C24" i="8"/>
  <c r="I13" i="9"/>
  <c r="E27" i="10"/>
  <c r="W29" i="5" s="1"/>
  <c r="G14" i="11"/>
  <c r="H31" i="12"/>
  <c r="G10" i="11"/>
  <c r="X29" i="5"/>
  <c r="C26" i="8"/>
  <c r="G10" i="8"/>
  <c r="C37" i="8"/>
  <c r="G11" i="13"/>
  <c r="I10" i="12"/>
  <c r="E12" i="11"/>
  <c r="U13" i="5" s="1"/>
  <c r="C21" i="11"/>
  <c r="B27" i="11"/>
  <c r="E11" i="12"/>
  <c r="S12" i="5" s="1"/>
  <c r="E10" i="12"/>
  <c r="S11" i="5" s="1"/>
  <c r="C28" i="11"/>
  <c r="E9" i="10"/>
  <c r="W10" i="5" s="1"/>
  <c r="G11" i="8"/>
  <c r="G10" i="13"/>
  <c r="I13" i="12"/>
  <c r="E14" i="11"/>
  <c r="U16" i="5" s="1"/>
  <c r="C34" i="11"/>
  <c r="C37" i="11"/>
  <c r="I9" i="9"/>
  <c r="C6" i="9"/>
  <c r="C39" i="12"/>
  <c r="I11" i="11"/>
  <c r="C32" i="8"/>
  <c r="E10" i="10"/>
  <c r="W11" i="5" s="1"/>
  <c r="G13" i="13"/>
  <c r="G9" i="13"/>
  <c r="I9" i="12"/>
  <c r="C38" i="8"/>
  <c r="B27" i="8"/>
  <c r="B10" i="13"/>
  <c r="B17" i="13" s="1"/>
  <c r="C14" i="13" s="1"/>
  <c r="C23" i="8"/>
  <c r="C35" i="8"/>
  <c r="C19" i="8"/>
  <c r="G27" i="8"/>
  <c r="F30" i="8"/>
  <c r="I39" i="13"/>
  <c r="I38" i="13"/>
  <c r="I36" i="13"/>
  <c r="I34" i="13"/>
  <c r="I33" i="13"/>
  <c r="I30" i="13"/>
  <c r="I29" i="13"/>
  <c r="I27" i="13"/>
  <c r="I25" i="13"/>
  <c r="I24" i="13"/>
  <c r="I22" i="13"/>
  <c r="I37" i="13"/>
  <c r="I26" i="13"/>
  <c r="B16" i="8"/>
  <c r="E9" i="8"/>
  <c r="AA10" i="5" s="1"/>
  <c r="E12" i="8"/>
  <c r="AA13" i="5" s="1"/>
  <c r="Z18" i="5"/>
  <c r="E10" i="8"/>
  <c r="AA11" i="5" s="1"/>
  <c r="E14" i="8"/>
  <c r="AA16" i="5" s="1"/>
  <c r="D30" i="8"/>
  <c r="Z32" i="5" s="1"/>
  <c r="Z29" i="5"/>
  <c r="H30" i="8"/>
  <c r="C25" i="8"/>
  <c r="B27" i="9"/>
  <c r="B25" i="10"/>
  <c r="C25" i="10" s="1"/>
  <c r="I13" i="11"/>
  <c r="I19" i="13"/>
  <c r="I20" i="13"/>
  <c r="C7" i="8"/>
  <c r="E12" i="10"/>
  <c r="W13" i="5" s="1"/>
  <c r="V18" i="5"/>
  <c r="E13" i="10"/>
  <c r="W14" i="5" s="1"/>
  <c r="R32" i="5"/>
  <c r="I7" i="13"/>
  <c r="B28" i="13"/>
  <c r="C38" i="13"/>
  <c r="I35" i="13"/>
  <c r="I23" i="13"/>
  <c r="C6" i="8"/>
  <c r="B16" i="9"/>
  <c r="I10" i="10"/>
  <c r="I9" i="10"/>
  <c r="I14" i="10"/>
  <c r="B37" i="13"/>
  <c r="C37" i="13" s="1"/>
  <c r="C28" i="12" l="1"/>
  <c r="C13" i="10"/>
  <c r="C11" i="10"/>
  <c r="C10" i="11"/>
  <c r="C11" i="11"/>
  <c r="C13" i="11"/>
  <c r="C12" i="11"/>
  <c r="C14" i="12"/>
  <c r="C15" i="12"/>
  <c r="C11" i="12"/>
  <c r="C9" i="12"/>
  <c r="C13" i="12"/>
  <c r="C10" i="12"/>
  <c r="C11" i="13"/>
  <c r="C12" i="13"/>
  <c r="C15" i="13"/>
  <c r="Y19" i="5"/>
  <c r="C10" i="10"/>
  <c r="C14" i="10"/>
  <c r="C14" i="11"/>
  <c r="I14" i="13"/>
  <c r="B27" i="10"/>
  <c r="C27" i="10" s="1"/>
  <c r="C9" i="10"/>
  <c r="I11" i="13"/>
  <c r="AA19" i="5"/>
  <c r="C13" i="13"/>
  <c r="I12" i="13"/>
  <c r="C10" i="13"/>
  <c r="C9" i="13"/>
  <c r="I10" i="13"/>
  <c r="C27" i="8"/>
  <c r="B30" i="8"/>
  <c r="I13" i="13"/>
  <c r="B30" i="11"/>
  <c r="C27" i="11"/>
  <c r="I15" i="13"/>
  <c r="C10" i="8"/>
  <c r="C14" i="8"/>
  <c r="C11" i="8"/>
  <c r="C9" i="8"/>
  <c r="C12" i="8"/>
  <c r="C13" i="8"/>
  <c r="H31" i="13"/>
  <c r="I28" i="13"/>
  <c r="C13" i="9"/>
  <c r="C11" i="9"/>
  <c r="C10" i="9"/>
  <c r="C12" i="9"/>
  <c r="C9" i="9"/>
  <c r="C14" i="9"/>
  <c r="C27" i="9"/>
  <c r="B30" i="9"/>
  <c r="B31" i="13"/>
  <c r="C28" i="13"/>
  <c r="B30" i="10" l="1"/>
  <c r="I28" i="18"/>
  <c r="B26" i="18"/>
  <c r="C26" i="18" s="1"/>
  <c r="I26" i="18"/>
  <c r="B28" i="18" l="1"/>
  <c r="B31" i="18" s="1"/>
  <c r="C28" i="18" l="1"/>
</calcChain>
</file>

<file path=xl/sharedStrings.xml><?xml version="1.0" encoding="utf-8"?>
<sst xmlns="http://schemas.openxmlformats.org/spreadsheetml/2006/main" count="758" uniqueCount="72">
  <si>
    <t>All New</t>
  </si>
  <si>
    <t>% of All</t>
  </si>
  <si>
    <t>FTIAC’s</t>
  </si>
  <si>
    <t>% FTIAC's</t>
  </si>
  <si>
    <t>Transfers</t>
  </si>
  <si>
    <t>% Transfers</t>
  </si>
  <si>
    <t>New Graduates</t>
  </si>
  <si>
    <t>% New Graduates</t>
  </si>
  <si>
    <t>Headcount</t>
  </si>
  <si>
    <t>Gender</t>
  </si>
  <si>
    <t>Female</t>
  </si>
  <si>
    <t>Male</t>
  </si>
  <si>
    <t>Ethnic &amp; Foreign Native*</t>
  </si>
  <si>
    <t>Caucasian</t>
  </si>
  <si>
    <t>African American</t>
  </si>
  <si>
    <t>Asian</t>
  </si>
  <si>
    <t>Hispanic</t>
  </si>
  <si>
    <t>Native American</t>
  </si>
  <si>
    <t>International</t>
  </si>
  <si>
    <t>Unknown</t>
  </si>
  <si>
    <t>Total</t>
  </si>
  <si>
    <t>Status</t>
  </si>
  <si>
    <t>FULL TIME</t>
  </si>
  <si>
    <t>PART TIME</t>
  </si>
  <si>
    <t>Geographic Distribution</t>
  </si>
  <si>
    <t>Oakland County</t>
  </si>
  <si>
    <t>Macomb County</t>
  </si>
  <si>
    <t>Wayne County</t>
  </si>
  <si>
    <t>Genesee/Lapeer/St. Clair</t>
  </si>
  <si>
    <t>Other Michigan counties</t>
  </si>
  <si>
    <t>County N/A</t>
  </si>
  <si>
    <t>Total Michigan**</t>
  </si>
  <si>
    <t>Other States</t>
  </si>
  <si>
    <t>Foreign Countries</t>
  </si>
  <si>
    <t>TOTAL</t>
  </si>
  <si>
    <t>Age*</t>
  </si>
  <si>
    <t>15-16</t>
  </si>
  <si>
    <t>17-22</t>
  </si>
  <si>
    <t>23-24</t>
  </si>
  <si>
    <t>25-34</t>
  </si>
  <si>
    <t>35-44</t>
  </si>
  <si>
    <t>45-54</t>
  </si>
  <si>
    <t>55 and over</t>
  </si>
  <si>
    <t>Average Age:</t>
  </si>
  <si>
    <t>Median Age: </t>
  </si>
  <si>
    <t>Avg ACT Score of FTIAC's</t>
  </si>
  <si>
    <t>Avg HS GPA of FTIAC's</t>
  </si>
  <si>
    <t>Back to Data Menu</t>
  </si>
  <si>
    <t>**Total includes unknowns</t>
  </si>
  <si>
    <t>*The unreported numbers are not included in the percentages</t>
  </si>
  <si>
    <t>FTIAC Student Information Fall Semester</t>
  </si>
  <si>
    <t>New Student Information Fall 2006</t>
  </si>
  <si>
    <t>New Student Information Fall 2007</t>
  </si>
  <si>
    <t>New Student Information Fall 2008</t>
  </si>
  <si>
    <t>New Student Information Fall 2009</t>
  </si>
  <si>
    <t>New Student Information Fall 2010</t>
  </si>
  <si>
    <t>Native Hawaiian</t>
  </si>
  <si>
    <t>New Student Information Fall 2011</t>
  </si>
  <si>
    <t>White</t>
  </si>
  <si>
    <t>FTIAC's</t>
  </si>
  <si>
    <t>New Student Information Fall 2012</t>
  </si>
  <si>
    <t>New Student Information Fall 2013</t>
  </si>
  <si>
    <t>New Student Information Fall 2014</t>
  </si>
  <si>
    <t>New Student Information Fall 2015</t>
  </si>
  <si>
    <t>Updated 3-21-16</t>
  </si>
  <si>
    <t>New Student Information Fall 2016</t>
  </si>
  <si>
    <t>Updated 9-29-16</t>
  </si>
  <si>
    <t>New Student Information Fall 2017</t>
  </si>
  <si>
    <t>Descriptive Statistics</t>
  </si>
  <si>
    <t>Updated 5-22-18</t>
  </si>
  <si>
    <t>Revised 5-22-18</t>
  </si>
  <si>
    <t>New Student Information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</si>
</sst>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 applyProtection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9" fontId="3" fillId="0" borderId="1" xfId="2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4" fillId="0" borderId="0" xfId="2" applyNumberFormat="1" applyFont="1" applyAlignment="1">
      <alignment vertical="center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2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vertical="center" wrapText="1"/>
    </xf>
    <xf numFmtId="0" fontId="3" fillId="4" borderId="1" xfId="0" applyFont="1" applyFill="1" applyBorder="1"/>
    <xf numFmtId="164" fontId="3" fillId="4" borderId="1" xfId="2" applyNumberFormat="1" applyFont="1" applyFill="1" applyBorder="1"/>
    <xf numFmtId="0" fontId="3" fillId="2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snt.ais.oakland.edu/oira/data.ht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isnt.ais.oakland.edu/oira/data.ht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aisnt.ais.oakland.edu/oira/data.ht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aisnt.ais.oakland.edu/oira/data.ht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aisnt.ais.oakland.edu/oira/data.ht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aisnt.ais.oakland.edu/oira/data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isnt.ais.oakland.edu/oira/data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isnt.ais.oakland.edu/oira/data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isnt.ais.oakland.edu/oira/data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isnt.ais.oakland.edu/oira/data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isnt.ais.oakland.edu/oira/data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isnt.ais.oakland.edu/oira/data.ht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isnt.ais.oakland.edu/oira/data.ht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isnt.ais.oakland.edu/oira/dat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0.42578125" defaultRowHeight="16.5" customHeight="1" x14ac:dyDescent="0.2"/>
  <cols>
    <col min="1" max="1" width="25.42578125" style="2" customWidth="1"/>
    <col min="2" max="6" width="10.42578125" style="2" customWidth="1"/>
    <col min="7" max="7" width="10.42578125" style="66" customWidth="1"/>
    <col min="8" max="8" width="10.42578125" style="2" customWidth="1"/>
    <col min="9" max="11" width="10.42578125" style="66" customWidth="1"/>
    <col min="12" max="13" width="10.42578125" style="2" customWidth="1"/>
    <col min="14" max="20" width="8.5703125" style="2" customWidth="1"/>
    <col min="21" max="21" width="8.7109375" style="26" customWidth="1"/>
    <col min="22" max="22" width="8.5703125" style="2" customWidth="1"/>
    <col min="23" max="23" width="8.7109375" style="26" customWidth="1"/>
    <col min="24" max="24" width="8.5703125" style="2" customWidth="1"/>
    <col min="25" max="25" width="8.7109375" style="26" customWidth="1"/>
    <col min="26" max="26" width="8.5703125" style="2" customWidth="1"/>
    <col min="27" max="27" width="8.7109375" style="26" customWidth="1"/>
    <col min="28" max="16384" width="10.42578125" style="2"/>
  </cols>
  <sheetData>
    <row r="1" spans="1:27" ht="16.5" customHeight="1" x14ac:dyDescent="0.2">
      <c r="A1" s="1" t="s">
        <v>50</v>
      </c>
      <c r="B1" s="1"/>
      <c r="C1" s="1"/>
      <c r="D1" s="1"/>
      <c r="E1" s="1"/>
      <c r="G1" s="69"/>
      <c r="N1" s="1"/>
      <c r="O1" s="1"/>
      <c r="P1" s="1"/>
      <c r="Q1" s="1"/>
      <c r="R1" s="1"/>
      <c r="S1" s="1"/>
    </row>
    <row r="2" spans="1:27" ht="16.5" customHeight="1" thickBot="1" x14ac:dyDescent="0.25">
      <c r="A2" s="1"/>
      <c r="B2" s="1"/>
      <c r="C2" s="1"/>
      <c r="D2" s="1"/>
      <c r="E2" s="1"/>
      <c r="N2" s="1"/>
      <c r="O2" s="1"/>
      <c r="P2" s="1"/>
      <c r="Q2" s="1"/>
      <c r="R2" s="1"/>
      <c r="S2" s="1"/>
    </row>
    <row r="3" spans="1:27" ht="16.5" customHeight="1" thickTop="1" thickBot="1" x14ac:dyDescent="0.25">
      <c r="A3" s="29"/>
      <c r="B3" s="75">
        <v>2018</v>
      </c>
      <c r="C3" s="75"/>
      <c r="D3" s="75">
        <v>2017</v>
      </c>
      <c r="E3" s="75"/>
      <c r="F3" s="75">
        <v>2016</v>
      </c>
      <c r="G3" s="75"/>
      <c r="H3" s="75">
        <v>2015</v>
      </c>
      <c r="I3" s="75"/>
      <c r="J3" s="75">
        <v>2014</v>
      </c>
      <c r="K3" s="75"/>
      <c r="L3" s="75">
        <v>2013</v>
      </c>
      <c r="M3" s="75"/>
      <c r="N3" s="75">
        <v>2012</v>
      </c>
      <c r="O3" s="75"/>
      <c r="P3" s="75">
        <v>2011</v>
      </c>
      <c r="Q3" s="75"/>
      <c r="R3" s="75">
        <v>2010</v>
      </c>
      <c r="S3" s="75"/>
      <c r="T3" s="75">
        <v>2009</v>
      </c>
      <c r="U3" s="75"/>
      <c r="V3" s="75">
        <v>2008</v>
      </c>
      <c r="W3" s="75"/>
      <c r="X3" s="75">
        <v>2007</v>
      </c>
      <c r="Y3" s="75"/>
      <c r="Z3" s="75">
        <v>2006</v>
      </c>
      <c r="AA3" s="75"/>
    </row>
    <row r="4" spans="1:27" ht="26.25" customHeight="1" thickTop="1" thickBot="1" x14ac:dyDescent="0.25">
      <c r="A4" s="3"/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J4" s="5" t="s">
        <v>2</v>
      </c>
      <c r="K4" s="5" t="s">
        <v>3</v>
      </c>
      <c r="L4" s="5" t="s">
        <v>2</v>
      </c>
      <c r="M4" s="5" t="s">
        <v>3</v>
      </c>
      <c r="N4" s="5" t="s">
        <v>59</v>
      </c>
      <c r="O4" s="27" t="s">
        <v>3</v>
      </c>
      <c r="P4" s="5" t="s">
        <v>2</v>
      </c>
      <c r="Q4" s="27" t="s">
        <v>3</v>
      </c>
      <c r="R4" s="5" t="s">
        <v>2</v>
      </c>
      <c r="S4" s="27" t="s">
        <v>3</v>
      </c>
      <c r="T4" s="5" t="s">
        <v>2</v>
      </c>
      <c r="U4" s="27" t="s">
        <v>3</v>
      </c>
      <c r="V4" s="5" t="s">
        <v>2</v>
      </c>
      <c r="W4" s="27" t="s">
        <v>3</v>
      </c>
      <c r="X4" s="5" t="s">
        <v>2</v>
      </c>
      <c r="Y4" s="27" t="s">
        <v>3</v>
      </c>
      <c r="Z4" s="5" t="s">
        <v>2</v>
      </c>
      <c r="AA4" s="27" t="s">
        <v>3</v>
      </c>
    </row>
    <row r="5" spans="1:27" ht="16.5" customHeight="1" thickTop="1" thickBot="1" x14ac:dyDescent="0.25">
      <c r="A5" s="48" t="s">
        <v>8</v>
      </c>
      <c r="B5" s="49">
        <f>'FA18'!D4</f>
        <v>2700</v>
      </c>
      <c r="C5" s="48"/>
      <c r="D5" s="49">
        <f>'FA17'!D4</f>
        <v>2456</v>
      </c>
      <c r="E5" s="48"/>
      <c r="F5" s="71">
        <f>'FA16'!D4</f>
        <v>2595</v>
      </c>
      <c r="G5" s="49"/>
      <c r="H5" s="49">
        <f>'FA15'!D4</f>
        <v>2658</v>
      </c>
      <c r="I5" s="49"/>
      <c r="J5" s="49">
        <f>'FA14'!D4</f>
        <v>2502</v>
      </c>
      <c r="K5" s="49"/>
      <c r="L5" s="49">
        <f>'FA13'!D4</f>
        <v>2547</v>
      </c>
      <c r="M5" s="49"/>
      <c r="N5" s="49">
        <f>'FA12'!D4</f>
        <v>2440</v>
      </c>
      <c r="O5" s="48"/>
      <c r="P5" s="49">
        <f>'FA11'!D4</f>
        <v>2319</v>
      </c>
      <c r="Q5" s="49"/>
      <c r="R5" s="49">
        <f>'FA10'!D4</f>
        <v>2283</v>
      </c>
      <c r="S5" s="49"/>
      <c r="T5" s="50">
        <f>'FA09'!D4</f>
        <v>2427</v>
      </c>
      <c r="U5" s="51"/>
      <c r="V5" s="50">
        <f>'FA08'!D4</f>
        <v>2323</v>
      </c>
      <c r="W5" s="51"/>
      <c r="X5" s="50">
        <f>'FA07'!D4</f>
        <v>2294</v>
      </c>
      <c r="Y5" s="51"/>
      <c r="Z5" s="50">
        <f>'FA06'!D4</f>
        <v>2251</v>
      </c>
      <c r="AA5" s="51"/>
    </row>
    <row r="6" spans="1:27" ht="16.5" customHeight="1" thickTop="1" thickBot="1" x14ac:dyDescent="0.25">
      <c r="A6" s="48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52"/>
      <c r="U6" s="53"/>
      <c r="V6" s="52"/>
      <c r="W6" s="53"/>
      <c r="X6" s="52"/>
      <c r="Y6" s="53"/>
      <c r="Z6" s="52"/>
      <c r="AA6" s="53"/>
    </row>
    <row r="7" spans="1:27" ht="16.5" customHeight="1" thickTop="1" thickBot="1" x14ac:dyDescent="0.25">
      <c r="A7" s="5" t="s">
        <v>10</v>
      </c>
      <c r="B7" s="5">
        <f>'FA18'!D6</f>
        <v>1575</v>
      </c>
      <c r="C7" s="27">
        <f>'FA18'!E6</f>
        <v>0.58333333333333337</v>
      </c>
      <c r="D7" s="5">
        <f>'FA17'!D6</f>
        <v>1404</v>
      </c>
      <c r="E7" s="27">
        <f>'FA17'!E6</f>
        <v>0.57166123778501632</v>
      </c>
      <c r="F7" s="5">
        <f>'FA16'!D6</f>
        <v>1506</v>
      </c>
      <c r="G7" s="18">
        <f>'FA16'!E6</f>
        <v>0.5803468208092486</v>
      </c>
      <c r="H7" s="5">
        <f>'FA15'!D6</f>
        <v>1488</v>
      </c>
      <c r="I7" s="18">
        <f>'FA15'!E6</f>
        <v>0.55981941309255079</v>
      </c>
      <c r="J7" s="5">
        <f>'FA14'!D6</f>
        <v>1459</v>
      </c>
      <c r="K7" s="18">
        <f>'FA14'!E6</f>
        <v>0.58313349320543562</v>
      </c>
      <c r="L7" s="5">
        <f>'FA13'!D6</f>
        <v>1432</v>
      </c>
      <c r="M7" s="18">
        <f>L7/$L$5</f>
        <v>0.5622300745975658</v>
      </c>
      <c r="N7" s="5">
        <f>'FA12'!D6</f>
        <v>1475</v>
      </c>
      <c r="O7" s="27">
        <f>N7/$N$5</f>
        <v>0.60450819672131151</v>
      </c>
      <c r="P7" s="5">
        <f>'FA11'!D6</f>
        <v>1403</v>
      </c>
      <c r="Q7" s="27">
        <f>'FA11'!E6</f>
        <v>0.605002156101768</v>
      </c>
      <c r="R7" s="5">
        <f>'FA10'!D6</f>
        <v>1391</v>
      </c>
      <c r="S7" s="27">
        <f>'FA10'!E6</f>
        <v>0.60928602715724922</v>
      </c>
      <c r="T7" s="31">
        <f>'FA09'!D6</f>
        <v>1477</v>
      </c>
      <c r="U7" s="36">
        <f>'FA09'!E6</f>
        <v>0.60857025133910181</v>
      </c>
      <c r="V7" s="31">
        <f>'FA08'!D6</f>
        <v>1445</v>
      </c>
      <c r="W7" s="36">
        <f>'FA08'!E6</f>
        <v>0.6220404649160568</v>
      </c>
      <c r="X7" s="31">
        <f>'FA07'!D6</f>
        <v>1420</v>
      </c>
      <c r="Y7" s="36">
        <f>'FA07'!E6</f>
        <v>0.61900610287707059</v>
      </c>
      <c r="Z7" s="31">
        <f>'FA06'!D6</f>
        <v>1413</v>
      </c>
      <c r="AA7" s="36">
        <f>'FA06'!E6</f>
        <v>0.62772101288316307</v>
      </c>
    </row>
    <row r="8" spans="1:27" ht="16.5" customHeight="1" thickTop="1" thickBot="1" x14ac:dyDescent="0.25">
      <c r="A8" s="5" t="s">
        <v>11</v>
      </c>
      <c r="B8" s="5">
        <f>'FA18'!D7</f>
        <v>1125</v>
      </c>
      <c r="C8" s="27">
        <f>'FA18'!E7</f>
        <v>0.41666666666666669</v>
      </c>
      <c r="D8" s="5">
        <f>'FA17'!D7</f>
        <v>1052</v>
      </c>
      <c r="E8" s="27">
        <f>'FA17'!E7</f>
        <v>0.42833876221498374</v>
      </c>
      <c r="F8" s="5">
        <f>'FA16'!D7</f>
        <v>1089</v>
      </c>
      <c r="G8" s="18">
        <f>'FA16'!E7</f>
        <v>0.41965317919075146</v>
      </c>
      <c r="H8" s="5">
        <f>'FA15'!D7</f>
        <v>1170</v>
      </c>
      <c r="I8" s="18">
        <f>'FA15'!E7</f>
        <v>0.44018058690744921</v>
      </c>
      <c r="J8" s="5">
        <f>'FA14'!D7</f>
        <v>1043</v>
      </c>
      <c r="K8" s="18">
        <f>'FA14'!E7</f>
        <v>0.41686650679456433</v>
      </c>
      <c r="L8" s="5">
        <f>'FA13'!D7</f>
        <v>1115</v>
      </c>
      <c r="M8" s="18">
        <f>L8/$L$5</f>
        <v>0.43776992540243426</v>
      </c>
      <c r="N8" s="5">
        <f>'FA12'!D7</f>
        <v>965</v>
      </c>
      <c r="O8" s="27">
        <f>N8/$N$5</f>
        <v>0.39549180327868855</v>
      </c>
      <c r="P8" s="5">
        <f>'FA11'!D7</f>
        <v>916</v>
      </c>
      <c r="Q8" s="27">
        <f>'FA11'!E7</f>
        <v>0.394997843898232</v>
      </c>
      <c r="R8" s="5">
        <f>'FA10'!D7</f>
        <v>892</v>
      </c>
      <c r="S8" s="27">
        <f>'FA10'!E7</f>
        <v>0.39071397284275078</v>
      </c>
      <c r="T8" s="31">
        <f>'FA09'!D7</f>
        <v>950</v>
      </c>
      <c r="U8" s="36">
        <f>'FA09'!E7</f>
        <v>0.39142974866089825</v>
      </c>
      <c r="V8" s="31">
        <f>'FA08'!D7</f>
        <v>878</v>
      </c>
      <c r="W8" s="36">
        <f>'FA08'!E7</f>
        <v>0.3779595350839432</v>
      </c>
      <c r="X8" s="31">
        <f>'FA07'!D7</f>
        <v>874</v>
      </c>
      <c r="Y8" s="36">
        <f>'FA07'!E7</f>
        <v>0.38099389712292936</v>
      </c>
      <c r="Z8" s="31">
        <f>'FA06'!D7</f>
        <v>838</v>
      </c>
      <c r="AA8" s="36">
        <f>'FA06'!E7</f>
        <v>0.37227898711683693</v>
      </c>
    </row>
    <row r="9" spans="1:27" ht="16.5" customHeight="1" thickTop="1" thickBot="1" x14ac:dyDescent="0.25">
      <c r="A9" s="48" t="s">
        <v>12</v>
      </c>
      <c r="B9" s="48"/>
      <c r="C9" s="55"/>
      <c r="D9" s="48"/>
      <c r="E9" s="48"/>
      <c r="F9" s="49"/>
      <c r="G9" s="54"/>
      <c r="H9" s="49"/>
      <c r="I9" s="54"/>
      <c r="J9" s="49"/>
      <c r="K9" s="54"/>
      <c r="L9" s="49"/>
      <c r="M9" s="54"/>
      <c r="N9" s="48"/>
      <c r="O9" s="48"/>
      <c r="P9" s="48"/>
      <c r="Q9" s="55"/>
      <c r="R9" s="48"/>
      <c r="S9" s="55"/>
      <c r="T9" s="52"/>
      <c r="U9" s="53"/>
      <c r="V9" s="52"/>
      <c r="W9" s="53"/>
      <c r="X9" s="52"/>
      <c r="Y9" s="53"/>
      <c r="Z9" s="52"/>
      <c r="AA9" s="53"/>
    </row>
    <row r="10" spans="1:27" ht="16.5" customHeight="1" thickTop="1" thickBot="1" x14ac:dyDescent="0.25">
      <c r="A10" s="5" t="s">
        <v>58</v>
      </c>
      <c r="B10" s="5">
        <f>'FA18'!D9</f>
        <v>1894</v>
      </c>
      <c r="C10" s="27">
        <f>'FA18'!E9</f>
        <v>0.72874182377837626</v>
      </c>
      <c r="D10" s="5">
        <f>'FA17'!D9</f>
        <v>1800</v>
      </c>
      <c r="E10" s="27">
        <f>'FA17'!E9</f>
        <v>0.75093867334167708</v>
      </c>
      <c r="F10" s="47">
        <f>'FA16'!D9</f>
        <v>1929</v>
      </c>
      <c r="G10" s="18">
        <f>'FA16'!E9</f>
        <v>0.76396039603960397</v>
      </c>
      <c r="H10" s="47">
        <f>'FA15'!D9</f>
        <v>1970</v>
      </c>
      <c r="I10" s="18">
        <f>'FA15'!E9</f>
        <v>0.75856757797458607</v>
      </c>
      <c r="J10" s="47">
        <f>'FA14'!D9</f>
        <v>1848</v>
      </c>
      <c r="K10" s="18">
        <f>'FA14'!E9</f>
        <v>0.76935886761032468</v>
      </c>
      <c r="L10" s="47">
        <f>'FA13'!D9</f>
        <v>1874</v>
      </c>
      <c r="M10" s="18">
        <f>L10/(L18-L17)</f>
        <v>0.76240846216436131</v>
      </c>
      <c r="N10" s="5">
        <f>'FA12'!D9</f>
        <v>1861</v>
      </c>
      <c r="O10" s="27">
        <f>N10/(N18-N17)</f>
        <v>0.79191489361702128</v>
      </c>
      <c r="P10" s="5">
        <f>'FA11'!D9</f>
        <v>1748</v>
      </c>
      <c r="Q10" s="27">
        <f>'FA11'!E9</f>
        <v>0.76936619718309862</v>
      </c>
      <c r="R10" s="5">
        <f>'FA10'!D9</f>
        <v>1679</v>
      </c>
      <c r="S10" s="27">
        <f>'FA10'!E9</f>
        <v>0.75630630630630635</v>
      </c>
      <c r="T10" s="31">
        <f>'FA09'!D9</f>
        <v>1819</v>
      </c>
      <c r="U10" s="36">
        <f>'FA09'!E9</f>
        <v>0.80273609885260366</v>
      </c>
      <c r="V10" s="31">
        <f>'FA08'!D9</f>
        <v>1700</v>
      </c>
      <c r="W10" s="36">
        <f>'FA08'!E9</f>
        <v>0.78996282527881045</v>
      </c>
      <c r="X10" s="31">
        <f>'FA07'!D9</f>
        <v>1743</v>
      </c>
      <c r="Y10" s="36">
        <f>'FA07'!E9</f>
        <v>0.81372549019607843</v>
      </c>
      <c r="Z10" s="31">
        <f>'FA06'!D9</f>
        <v>1759</v>
      </c>
      <c r="AA10" s="36">
        <f>'FA06'!E9</f>
        <v>0.80836397058823528</v>
      </c>
    </row>
    <row r="11" spans="1:27" ht="16.5" customHeight="1" thickTop="1" thickBot="1" x14ac:dyDescent="0.25">
      <c r="A11" s="5" t="s">
        <v>14</v>
      </c>
      <c r="B11" s="5">
        <f>'FA18'!D10</f>
        <v>360</v>
      </c>
      <c r="C11" s="27">
        <f>'FA18'!E10</f>
        <v>0.13851481338976529</v>
      </c>
      <c r="D11" s="5">
        <f>'FA17'!D10</f>
        <v>266</v>
      </c>
      <c r="E11" s="27">
        <f>'FA17'!E10</f>
        <v>0.11097204839382561</v>
      </c>
      <c r="F11" s="47">
        <f>'FA16'!D10</f>
        <v>269</v>
      </c>
      <c r="G11" s="18">
        <f>'FA16'!E10</f>
        <v>0.10653465346534653</v>
      </c>
      <c r="H11" s="5">
        <f>'FA15'!D10</f>
        <v>305</v>
      </c>
      <c r="I11" s="18">
        <f>'FA15'!E10</f>
        <v>0.11744320369657296</v>
      </c>
      <c r="J11" s="5">
        <f>'FA14'!D10</f>
        <v>267</v>
      </c>
      <c r="K11" s="18">
        <f>'FA14'!E10</f>
        <v>0.11115736885928393</v>
      </c>
      <c r="L11" s="5">
        <f>'FA13'!D10</f>
        <v>260</v>
      </c>
      <c r="M11" s="18">
        <f>L11/(L18-L17)</f>
        <v>0.10577705451586655</v>
      </c>
      <c r="N11" s="5">
        <f>'FA12'!D10</f>
        <v>254</v>
      </c>
      <c r="O11" s="27">
        <f>N11/(N18-N17)</f>
        <v>0.10808510638297872</v>
      </c>
      <c r="P11" s="5">
        <f>'FA11'!D10</f>
        <v>317</v>
      </c>
      <c r="Q11" s="27">
        <f>'FA11'!E10</f>
        <v>0.13952464788732394</v>
      </c>
      <c r="R11" s="5">
        <f>'FA10'!D10</f>
        <v>333</v>
      </c>
      <c r="S11" s="27">
        <f>'FA10'!E10</f>
        <v>0.15</v>
      </c>
      <c r="T11" s="31">
        <f>'FA09'!D10</f>
        <v>291</v>
      </c>
      <c r="U11" s="36">
        <f>'FA09'!E10</f>
        <v>0.12842012356575463</v>
      </c>
      <c r="V11" s="31">
        <f>'FA08'!D10</f>
        <v>293</v>
      </c>
      <c r="W11" s="36">
        <f>'FA08'!E10</f>
        <v>0.13615241635687733</v>
      </c>
      <c r="X11" s="31">
        <f>'FA07'!D10</f>
        <v>249</v>
      </c>
      <c r="Y11" s="36">
        <f>'FA07'!E10</f>
        <v>0.11624649859943978</v>
      </c>
      <c r="Z11" s="31">
        <f>'FA06'!D10</f>
        <v>291</v>
      </c>
      <c r="AA11" s="36">
        <f>'FA06'!E10</f>
        <v>0.13373161764705882</v>
      </c>
    </row>
    <row r="12" spans="1:27" ht="16.5" customHeight="1" thickTop="1" thickBot="1" x14ac:dyDescent="0.25">
      <c r="A12" s="5" t="s">
        <v>15</v>
      </c>
      <c r="B12" s="5">
        <f>'FA18'!D11</f>
        <v>158</v>
      </c>
      <c r="C12" s="27">
        <f>'FA18'!E11</f>
        <v>6.0792612543285877E-2</v>
      </c>
      <c r="D12" s="5">
        <f>'FA17'!D11</f>
        <v>157</v>
      </c>
      <c r="E12" s="27">
        <f>'FA17'!E11</f>
        <v>6.54985398414685E-2</v>
      </c>
      <c r="F12" s="47">
        <f>'FA16'!D11</f>
        <v>146</v>
      </c>
      <c r="G12" s="18">
        <f>'FA16'!E11</f>
        <v>5.7821782178217825E-2</v>
      </c>
      <c r="H12" s="5">
        <f>'FA15'!D11</f>
        <v>162</v>
      </c>
      <c r="I12" s="18">
        <f>'FA15'!E11</f>
        <v>6.2379668848671542E-2</v>
      </c>
      <c r="J12" s="5">
        <f>'FA14'!D11</f>
        <v>141</v>
      </c>
      <c r="K12" s="18">
        <f>'FA14'!E11</f>
        <v>5.8701082431307242E-2</v>
      </c>
      <c r="L12" s="5">
        <f>'FA13'!D11</f>
        <v>160</v>
      </c>
      <c r="M12" s="18">
        <f>L12/(L18-L17)</f>
        <v>6.5093572009764039E-2</v>
      </c>
      <c r="N12" s="5">
        <f>'FA12'!D11</f>
        <v>113</v>
      </c>
      <c r="O12" s="27">
        <f>N12/(N18-N17)</f>
        <v>4.8085106382978721E-2</v>
      </c>
      <c r="P12" s="5">
        <f>'FA11'!D11</f>
        <v>92</v>
      </c>
      <c r="Q12" s="27">
        <f>'FA11'!E11</f>
        <v>4.0492957746478875E-2</v>
      </c>
      <c r="R12" s="5">
        <f>'FA10'!D11</f>
        <v>90</v>
      </c>
      <c r="S12" s="27">
        <f>'FA10'!E11</f>
        <v>4.0540540540540543E-2</v>
      </c>
      <c r="T12" s="31">
        <f>'FA09'!D11</f>
        <v>82</v>
      </c>
      <c r="U12" s="36">
        <f>'FA09'!E11</f>
        <v>3.618711385701677E-2</v>
      </c>
      <c r="V12" s="31">
        <f>'FA08'!D11</f>
        <v>82</v>
      </c>
      <c r="W12" s="36">
        <f>'FA08'!E11</f>
        <v>3.8104089219330853E-2</v>
      </c>
      <c r="X12" s="31">
        <f>'FA07'!D11</f>
        <v>92</v>
      </c>
      <c r="Y12" s="36">
        <f>'FA07'!E11</f>
        <v>4.2950513538748833E-2</v>
      </c>
      <c r="Z12" s="31">
        <f>'FA06'!D11</f>
        <v>70</v>
      </c>
      <c r="AA12" s="36">
        <f>'FA06'!E11</f>
        <v>3.216911764705882E-2</v>
      </c>
    </row>
    <row r="13" spans="1:27" ht="16.5" customHeight="1" thickTop="1" thickBot="1" x14ac:dyDescent="0.25">
      <c r="A13" s="5" t="s">
        <v>16</v>
      </c>
      <c r="B13" s="5">
        <f>'FA18'!D12</f>
        <v>136</v>
      </c>
      <c r="C13" s="27">
        <f>'FA18'!E12</f>
        <v>5.232781839168911E-2</v>
      </c>
      <c r="D13" s="5">
        <f>'FA17'!D12</f>
        <v>116</v>
      </c>
      <c r="E13" s="27">
        <f>'FA17'!E12</f>
        <v>4.8393825615352527E-2</v>
      </c>
      <c r="F13" s="47">
        <f>'FA16'!D12</f>
        <v>112</v>
      </c>
      <c r="G13" s="18">
        <f>'FA16'!E12</f>
        <v>4.4356435643564354E-2</v>
      </c>
      <c r="H13" s="5">
        <f>'FA15'!D12</f>
        <v>92</v>
      </c>
      <c r="I13" s="18">
        <f>'FA15'!E12</f>
        <v>3.542549095109742E-2</v>
      </c>
      <c r="J13" s="5">
        <f>'FA14'!D12</f>
        <v>92</v>
      </c>
      <c r="K13" s="18">
        <f>'FA14'!E12</f>
        <v>3.8301415487094086E-2</v>
      </c>
      <c r="L13" s="5">
        <f>'FA13'!D12</f>
        <v>86</v>
      </c>
      <c r="M13" s="18">
        <f>L13/(L18-L17)</f>
        <v>3.4987794955248168E-2</v>
      </c>
      <c r="N13" s="5">
        <f>'FA12'!D12</f>
        <v>67</v>
      </c>
      <c r="O13" s="27">
        <f>N13/(N18-N17)</f>
        <v>2.8510638297872339E-2</v>
      </c>
      <c r="P13" s="5">
        <f>'FA11'!D12</f>
        <v>65</v>
      </c>
      <c r="Q13" s="27">
        <f>'FA11'!E12</f>
        <v>2.8609154929577465E-2</v>
      </c>
      <c r="R13" s="5">
        <f>'FA10'!D12</f>
        <v>71</v>
      </c>
      <c r="S13" s="27">
        <f>'FA10'!E12</f>
        <v>3.1981981981981981E-2</v>
      </c>
      <c r="T13" s="31">
        <f>'FA09'!D12</f>
        <v>47</v>
      </c>
      <c r="U13" s="36">
        <f>'FA09'!E12</f>
        <v>2.0741394527802295E-2</v>
      </c>
      <c r="V13" s="31">
        <f>'FA08'!D12</f>
        <v>55</v>
      </c>
      <c r="W13" s="36">
        <f>'FA08'!E12</f>
        <v>2.5557620817843865E-2</v>
      </c>
      <c r="X13" s="31">
        <f>'FA07'!D12</f>
        <v>32</v>
      </c>
      <c r="Y13" s="36">
        <f>'FA07'!E12</f>
        <v>1.4939309056956116E-2</v>
      </c>
      <c r="Z13" s="31">
        <f>'FA06'!D12</f>
        <v>36</v>
      </c>
      <c r="AA13" s="36">
        <f>'FA06'!E12</f>
        <v>1.6544117647058824E-2</v>
      </c>
    </row>
    <row r="14" spans="1:27" ht="16.5" customHeight="1" thickTop="1" thickBot="1" x14ac:dyDescent="0.25">
      <c r="A14" s="5" t="s">
        <v>17</v>
      </c>
      <c r="B14" s="5">
        <f>'FA18'!D13</f>
        <v>25</v>
      </c>
      <c r="C14" s="27">
        <f>'FA18'!E13</f>
        <v>9.6190842631781459E-3</v>
      </c>
      <c r="D14" s="5">
        <f>'FA17'!D13</f>
        <v>24</v>
      </c>
      <c r="E14" s="27">
        <f>'FA17'!E13</f>
        <v>1.0012515644555695E-2</v>
      </c>
      <c r="F14" s="47">
        <f>'FA16'!D13</f>
        <v>27</v>
      </c>
      <c r="G14" s="18">
        <f>'FA16'!E13</f>
        <v>1.0693069306930694E-2</v>
      </c>
      <c r="H14" s="5">
        <f>'FA15'!D13</f>
        <v>31</v>
      </c>
      <c r="I14" s="18">
        <f>'FA15'!E13</f>
        <v>1.1936850211782826E-2</v>
      </c>
      <c r="J14" s="5">
        <f>'FA14'!D13</f>
        <v>21</v>
      </c>
      <c r="K14" s="18">
        <f>'FA14'!E13</f>
        <v>8.7427144046627811E-3</v>
      </c>
      <c r="L14" s="5">
        <f>'FA13'!D13</f>
        <v>36</v>
      </c>
      <c r="M14" s="18">
        <f>L14/(L18-L17)</f>
        <v>1.4646053702196907E-2</v>
      </c>
      <c r="N14" s="5">
        <f>'FA12'!D13</f>
        <v>29</v>
      </c>
      <c r="O14" s="27">
        <f>N14/(N18-N17)</f>
        <v>1.2340425531914894E-2</v>
      </c>
      <c r="P14" s="5">
        <f>'FA11'!D13</f>
        <v>25</v>
      </c>
      <c r="Q14" s="27">
        <f>'FA11'!E13</f>
        <v>1.1003521126760563E-2</v>
      </c>
      <c r="R14" s="5">
        <f>'FA10'!D13</f>
        <v>21</v>
      </c>
      <c r="S14" s="27">
        <f>'FA10'!E13</f>
        <v>9.45945945945946E-3</v>
      </c>
      <c r="T14" s="31">
        <f>'FA09'!D13</f>
        <v>9</v>
      </c>
      <c r="U14" s="36">
        <f>'FA09'!E13</f>
        <v>3.9717563989408646E-3</v>
      </c>
      <c r="V14" s="31">
        <f>'FA08'!D13</f>
        <v>6</v>
      </c>
      <c r="W14" s="36">
        <f>'FA08'!E13</f>
        <v>2.7881040892193307E-3</v>
      </c>
      <c r="X14" s="31">
        <f>'FA07'!D13</f>
        <v>10</v>
      </c>
      <c r="Y14" s="36">
        <f>'FA07'!E13</f>
        <v>4.6685340802987861E-3</v>
      </c>
      <c r="Z14" s="31">
        <f>'FA06'!D13</f>
        <v>3</v>
      </c>
      <c r="AA14" s="36">
        <f>'FA06'!E13</f>
        <v>1.3786764705882354E-3</v>
      </c>
    </row>
    <row r="15" spans="1:27" ht="16.5" customHeight="1" thickTop="1" thickBot="1" x14ac:dyDescent="0.25">
      <c r="A15" s="5" t="s">
        <v>56</v>
      </c>
      <c r="B15" s="5">
        <f>'FA18'!D14</f>
        <v>4</v>
      </c>
      <c r="C15" s="27">
        <f>'FA18'!E14</f>
        <v>1.5390534821085034E-3</v>
      </c>
      <c r="D15" s="5">
        <f>'FA17'!D14</f>
        <v>3</v>
      </c>
      <c r="E15" s="27">
        <f>'FA17'!E14</f>
        <v>1.2515644555694619E-3</v>
      </c>
      <c r="F15" s="47">
        <f>'FA16'!D14</f>
        <v>5</v>
      </c>
      <c r="G15" s="18">
        <f>'FA16'!E14</f>
        <v>1.9801980198019802E-3</v>
      </c>
      <c r="H15" s="5">
        <f>'FA15'!D14</f>
        <v>4</v>
      </c>
      <c r="I15" s="18">
        <f>'FA15'!E14</f>
        <v>1.5402387370042356E-3</v>
      </c>
      <c r="J15" s="5">
        <f>'FA14'!D14</f>
        <v>2</v>
      </c>
      <c r="K15" s="18">
        <f>'FA14'!E14</f>
        <v>8.3263946711074107E-4</v>
      </c>
      <c r="L15" s="5">
        <f>'FA13'!D14</f>
        <v>6</v>
      </c>
      <c r="M15" s="18">
        <f>L15/(L18-L17)</f>
        <v>2.4410089503661514E-3</v>
      </c>
      <c r="N15" s="5">
        <f>'FA12'!D14</f>
        <v>4</v>
      </c>
      <c r="O15" s="18">
        <f>N15/(N18-N17)</f>
        <v>1.7021276595744681E-3</v>
      </c>
      <c r="P15" s="5">
        <f>'FA11'!D14</f>
        <v>4</v>
      </c>
      <c r="Q15" s="18">
        <f>'FA11'!E14</f>
        <v>1.7605633802816902E-3</v>
      </c>
      <c r="R15" s="5">
        <f>'FA10'!D14</f>
        <v>7</v>
      </c>
      <c r="S15" s="18">
        <f>'FA10'!E14</f>
        <v>3.153153153153153E-3</v>
      </c>
      <c r="T15" s="45"/>
      <c r="U15" s="36"/>
      <c r="V15" s="45"/>
      <c r="W15" s="36"/>
      <c r="X15" s="45"/>
      <c r="Y15" s="36"/>
      <c r="Z15" s="45"/>
      <c r="AA15" s="36"/>
    </row>
    <row r="16" spans="1:27" ht="16.5" customHeight="1" thickTop="1" thickBot="1" x14ac:dyDescent="0.25">
      <c r="A16" s="5" t="s">
        <v>18</v>
      </c>
      <c r="B16" s="5">
        <f>'FA18'!D15</f>
        <v>22</v>
      </c>
      <c r="C16" s="27">
        <f>'FA18'!E15</f>
        <v>8.4647941515967676E-3</v>
      </c>
      <c r="D16" s="5">
        <f>'FA17'!D15</f>
        <v>31</v>
      </c>
      <c r="E16" s="27">
        <f>'FA17'!E15</f>
        <v>1.2932832707551106E-2</v>
      </c>
      <c r="F16" s="47">
        <f>'FA16'!D15</f>
        <v>37</v>
      </c>
      <c r="G16" s="18">
        <f>'FA16'!E15</f>
        <v>1.4653465346534653E-2</v>
      </c>
      <c r="H16" s="5">
        <f>'FA15'!D15</f>
        <v>33</v>
      </c>
      <c r="I16" s="18">
        <f>'FA15'!E15</f>
        <v>1.2706969580284944E-2</v>
      </c>
      <c r="J16" s="5">
        <f>'FA14'!D15</f>
        <v>31</v>
      </c>
      <c r="K16" s="18">
        <f>'FA14'!E15</f>
        <v>1.2905911740216486E-2</v>
      </c>
      <c r="L16" s="5">
        <f>'FA13'!D15</f>
        <v>36</v>
      </c>
      <c r="M16" s="18">
        <f>L16/(L18-L17)</f>
        <v>1.4646053702196907E-2</v>
      </c>
      <c r="N16" s="5">
        <f>'FA12'!D15</f>
        <v>22</v>
      </c>
      <c r="O16" s="18">
        <f>N16/(N18-N17)</f>
        <v>9.3617021276595751E-3</v>
      </c>
      <c r="P16" s="5">
        <f>'FA11'!D15</f>
        <v>21</v>
      </c>
      <c r="Q16" s="18">
        <f>'FA11'!E15</f>
        <v>9.2429577464788731E-3</v>
      </c>
      <c r="R16" s="5">
        <f>'FA10'!D15</f>
        <v>19</v>
      </c>
      <c r="S16" s="18">
        <f>'FA10'!E15</f>
        <v>8.5585585585585579E-3</v>
      </c>
      <c r="T16" s="31">
        <f>'FA09'!D14</f>
        <v>18</v>
      </c>
      <c r="U16" s="36">
        <f>'FA09'!E14</f>
        <v>7.9435127978817292E-3</v>
      </c>
      <c r="V16" s="31">
        <f>'FA08'!D14</f>
        <v>16</v>
      </c>
      <c r="W16" s="36">
        <f>'FA08'!E14</f>
        <v>7.4349442379182153E-3</v>
      </c>
      <c r="X16" s="31">
        <f>'FA07'!D14</f>
        <v>16</v>
      </c>
      <c r="Y16" s="36">
        <f>'FA07'!E14</f>
        <v>7.4696545284780582E-3</v>
      </c>
      <c r="Z16" s="31">
        <f>'FA06'!D14</f>
        <v>17</v>
      </c>
      <c r="AA16" s="36">
        <f>'FA06'!E14</f>
        <v>7.8125E-3</v>
      </c>
    </row>
    <row r="17" spans="1:27" ht="16.5" customHeight="1" thickTop="1" thickBot="1" x14ac:dyDescent="0.25">
      <c r="A17" s="5" t="s">
        <v>19</v>
      </c>
      <c r="B17" s="5">
        <f>'FA18'!D16</f>
        <v>101</v>
      </c>
      <c r="C17" s="27">
        <f>'FA18'!E16</f>
        <v>3.886110042323971E-2</v>
      </c>
      <c r="D17" s="5">
        <f>'FA17'!D16</f>
        <v>59</v>
      </c>
      <c r="E17" s="27">
        <f>'FA17'!E16</f>
        <v>2.4614100959532748E-2</v>
      </c>
      <c r="F17" s="47">
        <f>'FA16'!D16</f>
        <v>70</v>
      </c>
      <c r="G17" s="27">
        <f>'FA16'!E16</f>
        <v>2.7722772277227723E-2</v>
      </c>
      <c r="H17" s="5">
        <f>'FA15'!D16</f>
        <v>61</v>
      </c>
      <c r="I17" s="27">
        <f>'FA15'!E16</f>
        <v>2.3488640739314594E-2</v>
      </c>
      <c r="J17" s="5">
        <f>'FA14'!D16</f>
        <v>100</v>
      </c>
      <c r="K17" s="27">
        <f>'FA14'!E16</f>
        <v>4.1631973355537054E-2</v>
      </c>
      <c r="L17" s="5">
        <f>'FA13'!D16</f>
        <v>89</v>
      </c>
      <c r="M17" s="27"/>
      <c r="N17" s="5">
        <f>'FA12'!D16</f>
        <v>90</v>
      </c>
      <c r="O17" s="27"/>
      <c r="P17" s="5">
        <f>'FA11'!D16</f>
        <v>47</v>
      </c>
      <c r="Q17" s="27"/>
      <c r="R17" s="5">
        <f>'FA10'!D16</f>
        <v>63</v>
      </c>
      <c r="S17" s="27"/>
      <c r="T17" s="31">
        <f>'FA09'!D15</f>
        <v>161</v>
      </c>
      <c r="U17" s="36"/>
      <c r="V17" s="31">
        <f>'FA08'!D15</f>
        <v>171</v>
      </c>
      <c r="W17" s="36"/>
      <c r="X17" s="31">
        <f>'FA07'!D15</f>
        <v>152</v>
      </c>
      <c r="Y17" s="36"/>
      <c r="Z17" s="31">
        <f>'FA06'!D15</f>
        <v>75</v>
      </c>
      <c r="AA17" s="36"/>
    </row>
    <row r="18" spans="1:27" ht="16.5" customHeight="1" thickTop="1" thickBot="1" x14ac:dyDescent="0.25">
      <c r="A18" s="5" t="s">
        <v>20</v>
      </c>
      <c r="B18" s="5">
        <f>'FA18'!D17</f>
        <v>2700</v>
      </c>
      <c r="C18" s="5"/>
      <c r="D18" s="5">
        <f>'FA17'!D17</f>
        <v>2456</v>
      </c>
      <c r="E18" s="5"/>
      <c r="F18" s="5">
        <f>SUM(F10:F17)</f>
        <v>2595</v>
      </c>
      <c r="G18" s="67"/>
      <c r="H18" s="5">
        <f>SUM(H10:H17)</f>
        <v>2658</v>
      </c>
      <c r="I18" s="67"/>
      <c r="J18" s="5">
        <f>SUM(J10:J17)</f>
        <v>2502</v>
      </c>
      <c r="K18" s="67"/>
      <c r="L18" s="5">
        <f>SUM(L10:L17)</f>
        <v>2547</v>
      </c>
      <c r="M18" s="3"/>
      <c r="N18" s="5">
        <f>SUM(N10:N17)</f>
        <v>2440</v>
      </c>
      <c r="O18" s="5"/>
      <c r="P18" s="5">
        <f>SUM(P10:P17)</f>
        <v>2319</v>
      </c>
      <c r="Q18" s="27"/>
      <c r="R18" s="5">
        <f>SUM(R10:R17)</f>
        <v>2283</v>
      </c>
      <c r="S18" s="27"/>
      <c r="T18" s="31">
        <f>SUM(T10:T17)</f>
        <v>2427</v>
      </c>
      <c r="U18" s="36"/>
      <c r="V18" s="31">
        <f>'FA08'!D16</f>
        <v>2323</v>
      </c>
      <c r="W18" s="36"/>
      <c r="X18" s="31">
        <f>'FA07'!D16</f>
        <v>2294</v>
      </c>
      <c r="Y18" s="36"/>
      <c r="Z18" s="31">
        <f>'FA06'!D16</f>
        <v>2251</v>
      </c>
      <c r="AA18" s="36"/>
    </row>
    <row r="19" spans="1:27" ht="16.5" customHeight="1" thickTop="1" thickBot="1" x14ac:dyDescent="0.25">
      <c r="A19" s="48" t="s">
        <v>21</v>
      </c>
      <c r="B19" s="48"/>
      <c r="C19" s="48"/>
      <c r="D19" s="48"/>
      <c r="E19" s="48"/>
      <c r="F19" s="49"/>
      <c r="G19" s="59"/>
      <c r="H19" s="49"/>
      <c r="I19" s="59"/>
      <c r="J19" s="49"/>
      <c r="K19" s="59"/>
      <c r="L19" s="49"/>
      <c r="M19" s="59"/>
      <c r="N19" s="48"/>
      <c r="O19" s="59"/>
      <c r="P19" s="48"/>
      <c r="Q19" s="59"/>
      <c r="R19" s="48"/>
      <c r="S19" s="59"/>
      <c r="T19" s="52"/>
      <c r="U19" s="59"/>
      <c r="V19" s="52"/>
      <c r="W19" s="59"/>
      <c r="X19" s="52"/>
      <c r="Y19" s="59">
        <f>Y11+Y13+Y14</f>
        <v>0.13585434173669469</v>
      </c>
      <c r="Z19" s="52"/>
      <c r="AA19" s="59">
        <f>AA11+AA13+AA14</f>
        <v>0.15165441176470587</v>
      </c>
    </row>
    <row r="20" spans="1:27" ht="16.5" customHeight="1" thickTop="1" thickBot="1" x14ac:dyDescent="0.25">
      <c r="A20" s="12" t="s">
        <v>22</v>
      </c>
      <c r="B20" s="12">
        <f>'FA18'!D19</f>
        <v>2679</v>
      </c>
      <c r="C20" s="32">
        <f>'FA18'!E19</f>
        <v>0.99222222222222223</v>
      </c>
      <c r="D20" s="12">
        <f>'FA17'!D19</f>
        <v>2423</v>
      </c>
      <c r="E20" s="32">
        <f>'FA17'!E19</f>
        <v>0.9865635179153095</v>
      </c>
      <c r="F20" s="13">
        <f>'FA16'!D19</f>
        <v>2540</v>
      </c>
      <c r="G20" s="18">
        <f>'FA16'!E19</f>
        <v>0.97880539499036612</v>
      </c>
      <c r="H20" s="13">
        <f>'FA15'!D19</f>
        <v>2588</v>
      </c>
      <c r="I20" s="18">
        <f>'FA15'!E19</f>
        <v>0.9736644093303235</v>
      </c>
      <c r="J20" s="13">
        <f>'FA14'!D19</f>
        <v>2410</v>
      </c>
      <c r="K20" s="18">
        <f>'FA14'!E19</f>
        <v>0.96322941646682658</v>
      </c>
      <c r="L20" s="13">
        <f>'FA13'!D19</f>
        <v>2453</v>
      </c>
      <c r="M20" s="18">
        <f>L20/$L$5</f>
        <v>0.96309383588535535</v>
      </c>
      <c r="N20" s="64">
        <f>'FA12'!D19</f>
        <v>2361</v>
      </c>
      <c r="O20" s="32">
        <f>N20/$N$5</f>
        <v>0.96762295081967209</v>
      </c>
      <c r="P20" s="64">
        <f>'FA11'!D19</f>
        <v>2240</v>
      </c>
      <c r="Q20" s="32">
        <f>'FA11'!E19</f>
        <v>0.96593359206554552</v>
      </c>
      <c r="R20" s="64">
        <f>'FA10'!D19</f>
        <v>2226</v>
      </c>
      <c r="S20" s="32">
        <f>'FA10'!E19</f>
        <v>0.97503285151116947</v>
      </c>
      <c r="T20" s="37">
        <f>'FA09'!D18</f>
        <v>2330</v>
      </c>
      <c r="U20" s="36">
        <f>'FA09'!E18</f>
        <v>0.96003296250515036</v>
      </c>
      <c r="V20" s="37">
        <f>'FA08'!D18</f>
        <v>2248</v>
      </c>
      <c r="W20" s="36">
        <f>'FA08'!E18</f>
        <v>0.96771416272061994</v>
      </c>
      <c r="X20" s="31">
        <f>'FA07'!D18</f>
        <v>2219</v>
      </c>
      <c r="Y20" s="36">
        <f>'FA07'!E18</f>
        <v>0.96730601569311248</v>
      </c>
      <c r="Z20" s="31">
        <f>'FA06'!D18</f>
        <v>2186</v>
      </c>
      <c r="AA20" s="36">
        <f>'FA06'!E18</f>
        <v>0.97112394491337184</v>
      </c>
    </row>
    <row r="21" spans="1:27" ht="16.5" customHeight="1" thickTop="1" thickBot="1" x14ac:dyDescent="0.25">
      <c r="A21" s="12" t="s">
        <v>23</v>
      </c>
      <c r="B21" s="12">
        <f>'FA18'!D20</f>
        <v>21</v>
      </c>
      <c r="C21" s="32">
        <f>'FA18'!E20</f>
        <v>7.7777777777777776E-3</v>
      </c>
      <c r="D21" s="12">
        <f>'FA17'!D20</f>
        <v>33</v>
      </c>
      <c r="E21" s="32">
        <f>'FA17'!E20</f>
        <v>1.3436482084690555E-2</v>
      </c>
      <c r="F21" s="5">
        <f>'FA16'!D20</f>
        <v>55</v>
      </c>
      <c r="G21" s="18">
        <f>'FA16'!E20</f>
        <v>2.119460500963391E-2</v>
      </c>
      <c r="H21" s="5">
        <f>'FA15'!D20</f>
        <v>70</v>
      </c>
      <c r="I21" s="18">
        <f>'FA15'!E20</f>
        <v>2.6335590669676449E-2</v>
      </c>
      <c r="J21" s="5">
        <f>'FA14'!D20</f>
        <v>92</v>
      </c>
      <c r="K21" s="18">
        <f>'FA14'!E20</f>
        <v>3.6770583533173459E-2</v>
      </c>
      <c r="L21" s="5">
        <f>'FA13'!D20</f>
        <v>94</v>
      </c>
      <c r="M21" s="18">
        <f>L21/$L$5</f>
        <v>3.6906164114644681E-2</v>
      </c>
      <c r="N21" s="12">
        <f>'FA12'!D20</f>
        <v>79</v>
      </c>
      <c r="O21" s="32">
        <f>N21/$N$5</f>
        <v>3.2377049180327869E-2</v>
      </c>
      <c r="P21" s="12">
        <f>'FA11'!D20</f>
        <v>79</v>
      </c>
      <c r="Q21" s="32">
        <f>'FA11'!E20</f>
        <v>3.4066407934454507E-2</v>
      </c>
      <c r="R21" s="12">
        <f>'FA10'!D20</f>
        <v>57</v>
      </c>
      <c r="S21" s="32">
        <f>'FA10'!E20</f>
        <v>2.4967148488830485E-2</v>
      </c>
      <c r="T21" s="31">
        <f>'FA09'!D19</f>
        <v>97</v>
      </c>
      <c r="U21" s="36">
        <f>'FA09'!E19</f>
        <v>3.996703749484961E-2</v>
      </c>
      <c r="V21" s="31">
        <f>'FA08'!D19</f>
        <v>75</v>
      </c>
      <c r="W21" s="36">
        <f>'FA08'!E19</f>
        <v>3.2285837279380114E-2</v>
      </c>
      <c r="X21" s="31">
        <f>'FA07'!D19</f>
        <v>75</v>
      </c>
      <c r="Y21" s="36">
        <f>'FA07'!E19</f>
        <v>3.2693984306887532E-2</v>
      </c>
      <c r="Z21" s="31">
        <f>'FA06'!D19</f>
        <v>65</v>
      </c>
      <c r="AA21" s="36">
        <f>'FA06'!E19</f>
        <v>2.8876055086628164E-2</v>
      </c>
    </row>
    <row r="22" spans="1:27" ht="16.5" customHeight="1" thickTop="1" thickBot="1" x14ac:dyDescent="0.25">
      <c r="A22" s="48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5"/>
      <c r="R22" s="48"/>
      <c r="S22" s="55"/>
      <c r="T22" s="56"/>
      <c r="U22" s="57"/>
      <c r="V22" s="56"/>
      <c r="W22" s="57"/>
      <c r="X22" s="56"/>
      <c r="Y22" s="57"/>
      <c r="Z22" s="56"/>
      <c r="AA22" s="57"/>
    </row>
    <row r="23" spans="1:27" ht="16.5" customHeight="1" thickTop="1" thickBot="1" x14ac:dyDescent="0.25">
      <c r="A23" s="5" t="s">
        <v>25</v>
      </c>
      <c r="B23" s="5">
        <f>'FA18'!D22</f>
        <v>984</v>
      </c>
      <c r="C23" s="27">
        <f>'FA18'!E22</f>
        <v>0.36444444444444446</v>
      </c>
      <c r="D23" s="5">
        <f>'FA17'!D22</f>
        <v>976</v>
      </c>
      <c r="E23" s="27">
        <f>'FA17'!E22</f>
        <v>0.3973941368078176</v>
      </c>
      <c r="F23" s="5">
        <f>'FA16'!D22</f>
        <v>998</v>
      </c>
      <c r="G23" s="18">
        <f>'FA16'!E22</f>
        <v>0.38458574181117533</v>
      </c>
      <c r="H23" s="5">
        <f>'FA15'!D22</f>
        <v>985</v>
      </c>
      <c r="I23" s="18">
        <f>'FA15'!E22</f>
        <v>0.37057938299473286</v>
      </c>
      <c r="J23" s="5">
        <f>'FA14'!D22</f>
        <v>1009</v>
      </c>
      <c r="K23" s="18">
        <f>'FA14'!E22</f>
        <v>0.40327737809752201</v>
      </c>
      <c r="L23" s="5">
        <f>'FA13'!D22</f>
        <v>1071</v>
      </c>
      <c r="M23" s="18">
        <f t="shared" ref="M23:M31" si="0">L23/$L$5</f>
        <v>0.4204946996466431</v>
      </c>
      <c r="N23" s="5">
        <f>'FA12'!D22</f>
        <v>1080</v>
      </c>
      <c r="O23" s="27">
        <f>N23/$N$5</f>
        <v>0.44262295081967212</v>
      </c>
      <c r="P23" s="5">
        <f>'FA11'!D22</f>
        <v>982</v>
      </c>
      <c r="Q23" s="27">
        <f>'FA11'!E22</f>
        <v>0.42345838723587753</v>
      </c>
      <c r="R23" s="5">
        <f>'FA10'!D22</f>
        <v>933</v>
      </c>
      <c r="S23" s="27">
        <f>'FA10'!E22</f>
        <v>0.40867279894875164</v>
      </c>
      <c r="T23" s="31">
        <f>'FA09'!D21</f>
        <v>1000</v>
      </c>
      <c r="U23" s="36">
        <f>'FA09'!E21</f>
        <v>0.41203131437989288</v>
      </c>
      <c r="V23" s="31">
        <f>'FA08'!D21</f>
        <v>1022</v>
      </c>
      <c r="W23" s="36">
        <f>'FA08'!E21</f>
        <v>0.43994834266035299</v>
      </c>
      <c r="X23" s="31">
        <f>'FA07'!D21</f>
        <v>970</v>
      </c>
      <c r="Y23" s="36">
        <f>'FA07'!E21</f>
        <v>0.42284219703574544</v>
      </c>
      <c r="Z23" s="31">
        <f>'FA06'!D21</f>
        <v>968</v>
      </c>
      <c r="AA23" s="36">
        <f>'FA06'!E21</f>
        <v>0.43003109729009331</v>
      </c>
    </row>
    <row r="24" spans="1:27" ht="16.5" customHeight="1" thickTop="1" thickBot="1" x14ac:dyDescent="0.25">
      <c r="A24" s="5" t="s">
        <v>26</v>
      </c>
      <c r="B24" s="5">
        <f>'FA18'!D23</f>
        <v>823</v>
      </c>
      <c r="C24" s="27">
        <f>'FA18'!E23</f>
        <v>0.30481481481481482</v>
      </c>
      <c r="D24" s="5">
        <f>'FA17'!D23</f>
        <v>788</v>
      </c>
      <c r="E24" s="27">
        <f>'FA17'!E23</f>
        <v>0.32084690553745926</v>
      </c>
      <c r="F24" s="5">
        <f>'FA16'!D23</f>
        <v>807</v>
      </c>
      <c r="G24" s="18">
        <f>'FA16'!E23</f>
        <v>0.31098265895953758</v>
      </c>
      <c r="H24" s="5">
        <f>'FA15'!D23</f>
        <v>833</v>
      </c>
      <c r="I24" s="18">
        <f>'FA15'!E23</f>
        <v>0.31339352896914974</v>
      </c>
      <c r="J24" s="5">
        <f>'FA14'!D23</f>
        <v>803</v>
      </c>
      <c r="K24" s="18">
        <f>'FA14'!E23</f>
        <v>0.32094324540367708</v>
      </c>
      <c r="L24" s="5">
        <f>'FA13'!D23</f>
        <v>786</v>
      </c>
      <c r="M24" s="18">
        <f t="shared" si="0"/>
        <v>0.30859835100117783</v>
      </c>
      <c r="N24" s="5">
        <f>'FA12'!D23</f>
        <v>784</v>
      </c>
      <c r="O24" s="27">
        <f>N24/$N$5</f>
        <v>0.32131147540983607</v>
      </c>
      <c r="P24" s="5">
        <f>'FA11'!D23</f>
        <v>704</v>
      </c>
      <c r="Q24" s="27">
        <f>'FA11'!E23</f>
        <v>0.3035791289348857</v>
      </c>
      <c r="R24" s="5">
        <f>'FA10'!D23</f>
        <v>712</v>
      </c>
      <c r="S24" s="27">
        <f>'FA10'!E23</f>
        <v>0.31187034603591768</v>
      </c>
      <c r="T24" s="31">
        <f>'FA09'!D22</f>
        <v>739</v>
      </c>
      <c r="U24" s="36">
        <f>'FA09'!E22</f>
        <v>0.30449114132674082</v>
      </c>
      <c r="V24" s="31">
        <f>'FA08'!D22</f>
        <v>740</v>
      </c>
      <c r="W24" s="36">
        <f>'FA08'!E22</f>
        <v>0.3185535944898838</v>
      </c>
      <c r="X24" s="31">
        <f>'FA07'!D22</f>
        <v>758</v>
      </c>
      <c r="Y24" s="36">
        <f>'FA07'!E22</f>
        <v>0.3304272013949433</v>
      </c>
      <c r="Z24" s="31">
        <f>'FA06'!D22</f>
        <v>716</v>
      </c>
      <c r="AA24" s="36">
        <f>'FA06'!E22</f>
        <v>0.31808085295424254</v>
      </c>
    </row>
    <row r="25" spans="1:27" ht="16.5" customHeight="1" thickTop="1" thickBot="1" x14ac:dyDescent="0.25">
      <c r="A25" s="5" t="s">
        <v>27</v>
      </c>
      <c r="B25" s="5">
        <f>'FA18'!D24</f>
        <v>278</v>
      </c>
      <c r="C25" s="27">
        <f>'FA18'!E24</f>
        <v>0.10296296296296296</v>
      </c>
      <c r="D25" s="5">
        <f>'FA17'!D24</f>
        <v>182</v>
      </c>
      <c r="E25" s="27">
        <f>'FA17'!E24</f>
        <v>7.4104234527687302E-2</v>
      </c>
      <c r="F25" s="5">
        <f>'FA16'!D24</f>
        <v>188</v>
      </c>
      <c r="G25" s="18">
        <f>'FA16'!E24</f>
        <v>7.2447013487475911E-2</v>
      </c>
      <c r="H25" s="5">
        <f>'FA15'!D24</f>
        <v>214</v>
      </c>
      <c r="I25" s="18">
        <f>'FA15'!E24</f>
        <v>8.0511662904439424E-2</v>
      </c>
      <c r="J25" s="5">
        <f>'FA14'!D24</f>
        <v>199</v>
      </c>
      <c r="K25" s="18">
        <f>'FA14'!E24</f>
        <v>7.9536370903277379E-2</v>
      </c>
      <c r="L25" s="5">
        <f>'FA13'!D24</f>
        <v>189</v>
      </c>
      <c r="M25" s="18">
        <f t="shared" si="0"/>
        <v>7.4204946996466431E-2</v>
      </c>
      <c r="N25" s="5">
        <f>'FA12'!D24</f>
        <v>177</v>
      </c>
      <c r="O25" s="27">
        <f>N25/$N$5</f>
        <v>7.2540983606557377E-2</v>
      </c>
      <c r="P25" s="5">
        <f>'FA11'!D24</f>
        <v>241</v>
      </c>
      <c r="Q25" s="27">
        <f>'FA11'!E24</f>
        <v>0.10392410521776628</v>
      </c>
      <c r="R25" s="5">
        <f>'FA10'!D24</f>
        <v>256</v>
      </c>
      <c r="S25" s="27">
        <f>'FA10'!E24</f>
        <v>0.11213315812527376</v>
      </c>
      <c r="T25" s="31">
        <f>'FA09'!D23</f>
        <v>234</v>
      </c>
      <c r="U25" s="36">
        <f>'FA09'!E23</f>
        <v>9.6415327564894932E-2</v>
      </c>
      <c r="V25" s="31">
        <f>'FA08'!D23</f>
        <v>201</v>
      </c>
      <c r="W25" s="36">
        <f>'FA08'!E23</f>
        <v>8.6526043908738706E-2</v>
      </c>
      <c r="X25" s="31">
        <f>'FA07'!D23</f>
        <v>227</v>
      </c>
      <c r="Y25" s="36">
        <f>'FA07'!E23</f>
        <v>9.8953792502179602E-2</v>
      </c>
      <c r="Z25" s="31">
        <f>'FA06'!D23</f>
        <v>215</v>
      </c>
      <c r="AA25" s="36">
        <f>'FA06'!E23</f>
        <v>9.5513105286539321E-2</v>
      </c>
    </row>
    <row r="26" spans="1:27" ht="16.5" customHeight="1" thickTop="1" thickBot="1" x14ac:dyDescent="0.25">
      <c r="A26" s="5" t="s">
        <v>28</v>
      </c>
      <c r="B26" s="5">
        <f>'FA18'!D25</f>
        <v>212</v>
      </c>
      <c r="C26" s="27">
        <f>'FA18'!E25</f>
        <v>7.8518518518518515E-2</v>
      </c>
      <c r="D26" s="5">
        <f>'FA17'!D25</f>
        <v>193</v>
      </c>
      <c r="E26" s="27">
        <f>'FA17'!E25</f>
        <v>7.8583061889250808E-2</v>
      </c>
      <c r="F26" s="5">
        <f>'FA16'!D25</f>
        <v>232</v>
      </c>
      <c r="G26" s="18">
        <f>'FA16'!E25</f>
        <v>8.9402697495183051E-2</v>
      </c>
      <c r="H26" s="5">
        <f>'FA15'!D25</f>
        <v>270</v>
      </c>
      <c r="I26" s="18">
        <f>'FA15'!E25</f>
        <v>0.10158013544018059</v>
      </c>
      <c r="J26" s="5">
        <f>'FA14'!D25</f>
        <v>208</v>
      </c>
      <c r="K26" s="18">
        <f>'FA14'!E25</f>
        <v>8.3133493205435657E-2</v>
      </c>
      <c r="L26" s="5">
        <f>'FA13'!D25</f>
        <v>196</v>
      </c>
      <c r="M26" s="18">
        <f t="shared" si="0"/>
        <v>7.6953278366705929E-2</v>
      </c>
      <c r="N26" s="5">
        <f>'FA12'!D25</f>
        <v>164</v>
      </c>
      <c r="O26" s="27">
        <f>N26/$N$5</f>
        <v>6.7213114754098358E-2</v>
      </c>
      <c r="P26" s="5">
        <f>'FA11'!D25</f>
        <v>163</v>
      </c>
      <c r="Q26" s="27">
        <f>'FA11'!E25</f>
        <v>7.028891763691246E-2</v>
      </c>
      <c r="R26" s="5">
        <f>'FA10'!D25</f>
        <v>130</v>
      </c>
      <c r="S26" s="27">
        <f>'FA10'!E25</f>
        <v>5.6942619360490582E-2</v>
      </c>
      <c r="T26" s="31">
        <f>'FA09'!D24</f>
        <v>183</v>
      </c>
      <c r="U26" s="36">
        <f>'FA09'!E24</f>
        <v>7.5401730531520397E-2</v>
      </c>
      <c r="V26" s="31">
        <f>'FA08'!D24</f>
        <v>144</v>
      </c>
      <c r="W26" s="36">
        <f>'FA08'!E24</f>
        <v>6.1988807576409816E-2</v>
      </c>
      <c r="X26" s="31">
        <f>'FA07'!D24</f>
        <v>132</v>
      </c>
      <c r="Y26" s="36">
        <f>'FA07'!E24</f>
        <v>5.7541412380122059E-2</v>
      </c>
      <c r="Z26" s="31">
        <f>'FA06'!D24</f>
        <v>131</v>
      </c>
      <c r="AA26" s="36">
        <f>'FA06'!E24</f>
        <v>5.819635717458907E-2</v>
      </c>
    </row>
    <row r="27" spans="1:27" ht="16.5" customHeight="1" thickTop="1" thickBot="1" x14ac:dyDescent="0.25">
      <c r="A27" s="5" t="s">
        <v>29</v>
      </c>
      <c r="B27" s="5">
        <f>'FA18'!D26</f>
        <v>316</v>
      </c>
      <c r="C27" s="27">
        <f>'FA18'!E26</f>
        <v>0.11703703703703704</v>
      </c>
      <c r="D27" s="5">
        <f>'FA17'!D26</f>
        <v>242</v>
      </c>
      <c r="E27" s="27">
        <f>'FA17'!E26</f>
        <v>9.8534201954397396E-2</v>
      </c>
      <c r="F27" s="5">
        <f>'FA16'!D26</f>
        <v>285</v>
      </c>
      <c r="G27" s="18">
        <f>'FA16'!E26</f>
        <v>0.10982658959537572</v>
      </c>
      <c r="H27" s="5">
        <f>'FA15'!D26</f>
        <v>281</v>
      </c>
      <c r="I27" s="18">
        <f>'FA15'!E26</f>
        <v>0.10571858540255831</v>
      </c>
      <c r="J27" s="5">
        <f>'FA14'!D26</f>
        <v>215</v>
      </c>
      <c r="K27" s="18">
        <f>'FA14'!E26</f>
        <v>8.5931254996003195E-2</v>
      </c>
      <c r="L27" s="5">
        <f>'FA13'!D26</f>
        <v>227</v>
      </c>
      <c r="M27" s="18">
        <f t="shared" si="0"/>
        <v>8.9124460149195131E-2</v>
      </c>
      <c r="N27" s="5">
        <f>'FA12'!D26</f>
        <v>181</v>
      </c>
      <c r="O27" s="27">
        <f>N27/$N$5</f>
        <v>7.4180327868852453E-2</v>
      </c>
      <c r="P27" s="5">
        <f>'FA11'!D26</f>
        <v>177</v>
      </c>
      <c r="Q27" s="27">
        <f>'FA11'!E26</f>
        <v>7.6326002587322125E-2</v>
      </c>
      <c r="R27" s="5">
        <f>'FA10'!D26</f>
        <v>208</v>
      </c>
      <c r="S27" s="27">
        <f>'FA10'!E26</f>
        <v>9.1108190976784936E-2</v>
      </c>
      <c r="T27" s="31">
        <f>'FA09'!D25</f>
        <v>213</v>
      </c>
      <c r="U27" s="36">
        <f>'FA09'!E25</f>
        <v>8.7762669962917178E-2</v>
      </c>
      <c r="V27" s="31">
        <f>'FA08'!D25</f>
        <v>170</v>
      </c>
      <c r="W27" s="36">
        <f>'FA08'!E25</f>
        <v>7.3181231166594918E-2</v>
      </c>
      <c r="X27" s="31">
        <f>'FA07'!D25</f>
        <v>164</v>
      </c>
      <c r="Y27" s="36">
        <f>'FA07'!E25</f>
        <v>7.1490845684394067E-2</v>
      </c>
      <c r="Z27" s="31">
        <f>'FA06'!D25</f>
        <v>171</v>
      </c>
      <c r="AA27" s="36">
        <f>'FA06'!E25</f>
        <v>7.5966237227898706E-2</v>
      </c>
    </row>
    <row r="28" spans="1:27" ht="16.5" hidden="1" customHeight="1" thickTop="1" thickBot="1" x14ac:dyDescent="0.25">
      <c r="A28" s="5" t="s">
        <v>30</v>
      </c>
      <c r="B28" s="5">
        <f>'FA18'!D27</f>
        <v>0</v>
      </c>
      <c r="C28" s="27">
        <f>'FA18'!E27</f>
        <v>0</v>
      </c>
      <c r="D28" s="5">
        <f>'FA17'!D27</f>
        <v>0</v>
      </c>
      <c r="E28" s="27">
        <f>'FA17'!E27</f>
        <v>0</v>
      </c>
      <c r="F28" s="5">
        <f>'FA16'!D27</f>
        <v>0</v>
      </c>
      <c r="G28" s="18">
        <f>'FA16'!E27</f>
        <v>0</v>
      </c>
      <c r="H28" s="5">
        <f>'FA15'!D27</f>
        <v>0</v>
      </c>
      <c r="I28" s="18">
        <f>'FA15'!E27</f>
        <v>0</v>
      </c>
      <c r="J28" s="5">
        <v>0</v>
      </c>
      <c r="K28" s="18">
        <v>0</v>
      </c>
      <c r="L28" s="5">
        <v>0</v>
      </c>
      <c r="M28" s="18">
        <f t="shared" si="0"/>
        <v>0</v>
      </c>
      <c r="N28" s="5">
        <f>'FA12'!D27</f>
        <v>0</v>
      </c>
      <c r="O28" s="5"/>
      <c r="P28" s="5">
        <v>0</v>
      </c>
      <c r="Q28" s="27">
        <v>0</v>
      </c>
      <c r="R28" s="5">
        <v>1</v>
      </c>
      <c r="S28" s="27">
        <v>4.3271311120726956E-4</v>
      </c>
      <c r="T28" s="31">
        <f>'FA09'!D26</f>
        <v>1</v>
      </c>
      <c r="U28" s="36">
        <f>'FA09'!E26</f>
        <v>4.1203131437989287E-4</v>
      </c>
      <c r="V28" s="31">
        <f>'FA08'!D26</f>
        <v>0</v>
      </c>
      <c r="W28" s="36">
        <f>'FA08'!E26</f>
        <v>0</v>
      </c>
      <c r="X28" s="31">
        <f>'FA07'!D26</f>
        <v>2</v>
      </c>
      <c r="Y28" s="36">
        <f>'FA07'!E26</f>
        <v>8.7183958151700091E-4</v>
      </c>
      <c r="Z28" s="31">
        <f>'FA06'!D26</f>
        <v>4</v>
      </c>
      <c r="AA28" s="36">
        <f>'FA06'!E26</f>
        <v>1.7769880053309639E-3</v>
      </c>
    </row>
    <row r="29" spans="1:27" ht="16.5" customHeight="1" thickTop="1" thickBot="1" x14ac:dyDescent="0.25">
      <c r="A29" s="5" t="s">
        <v>31</v>
      </c>
      <c r="B29" s="5">
        <f>'FA18'!D28</f>
        <v>2613</v>
      </c>
      <c r="C29" s="27">
        <f>'FA18'!E28</f>
        <v>0.96777777777777774</v>
      </c>
      <c r="D29" s="5">
        <f>'FA17'!D28</f>
        <v>2381</v>
      </c>
      <c r="E29" s="27">
        <f>'FA17'!E28</f>
        <v>0.96946254071661242</v>
      </c>
      <c r="F29" s="5">
        <f>'FA16'!D28</f>
        <v>2510</v>
      </c>
      <c r="G29" s="18">
        <f>'FA16'!E28</f>
        <v>0.96724470134874763</v>
      </c>
      <c r="H29" s="12">
        <f>'FA15'!D28</f>
        <v>2583</v>
      </c>
      <c r="I29" s="18">
        <f>'FA15'!E28</f>
        <v>0.97178329571106092</v>
      </c>
      <c r="J29" s="12">
        <f>'FA14'!D28</f>
        <v>2434</v>
      </c>
      <c r="K29" s="18">
        <f>'FA14'!E28</f>
        <v>0.97282174260591525</v>
      </c>
      <c r="L29" s="12">
        <f>'FA13'!D28</f>
        <v>2469</v>
      </c>
      <c r="M29" s="18">
        <f t="shared" si="0"/>
        <v>0.96937573616018846</v>
      </c>
      <c r="N29" s="5">
        <f>'FA12'!D28</f>
        <v>2386</v>
      </c>
      <c r="O29" s="27">
        <f>N29/$N$5</f>
        <v>0.97786885245901645</v>
      </c>
      <c r="P29" s="5">
        <f>'FA11'!D28</f>
        <v>2267</v>
      </c>
      <c r="Q29" s="27">
        <f>'FA11'!E28</f>
        <v>0.97757654161276408</v>
      </c>
      <c r="R29" s="5">
        <f>'FA10'!D28</f>
        <v>2240</v>
      </c>
      <c r="S29" s="27">
        <f>'FA10'!E28</f>
        <v>0.98116513359614543</v>
      </c>
      <c r="T29" s="31">
        <f>'FA09'!D27</f>
        <v>2370</v>
      </c>
      <c r="U29" s="36">
        <f>'FA09'!E27</f>
        <v>0.97651421508034608</v>
      </c>
      <c r="V29" s="31">
        <f>'FA08'!D27</f>
        <v>2277</v>
      </c>
      <c r="W29" s="36">
        <f>'FA08'!E27</f>
        <v>0.98019801980198018</v>
      </c>
      <c r="X29" s="31">
        <f>'FA07'!D27</f>
        <v>2253</v>
      </c>
      <c r="Y29" s="36">
        <f>'FA07'!E27</f>
        <v>0.98212728857890153</v>
      </c>
      <c r="Z29" s="31">
        <f>'FA06'!D27</f>
        <v>2205</v>
      </c>
      <c r="AA29" s="36">
        <f>'FA06'!E27</f>
        <v>0.97956463793869386</v>
      </c>
    </row>
    <row r="30" spans="1:27" ht="16.5" customHeight="1" thickTop="1" thickBot="1" x14ac:dyDescent="0.25">
      <c r="A30" s="5" t="s">
        <v>32</v>
      </c>
      <c r="B30" s="5">
        <f>'FA18'!D29</f>
        <v>63</v>
      </c>
      <c r="C30" s="27">
        <f>'FA18'!E29</f>
        <v>2.3333333333333334E-2</v>
      </c>
      <c r="D30" s="5">
        <f>'FA17'!D29</f>
        <v>44</v>
      </c>
      <c r="E30" s="27">
        <f>'FA17'!E29</f>
        <v>1.7915309446254073E-2</v>
      </c>
      <c r="F30" s="5">
        <f>'FA16'!D29</f>
        <v>48</v>
      </c>
      <c r="G30" s="18">
        <f>'FA16'!E29</f>
        <v>1.8497109826589597E-2</v>
      </c>
      <c r="H30" s="5">
        <f>'FA15'!D29</f>
        <v>42</v>
      </c>
      <c r="I30" s="18">
        <f>'FA15'!E29</f>
        <v>1.580135440180587E-2</v>
      </c>
      <c r="J30" s="5">
        <f>'FA14'!D29</f>
        <v>35</v>
      </c>
      <c r="K30" s="18">
        <f>'FA14'!E29</f>
        <v>1.3988808952837729E-2</v>
      </c>
      <c r="L30" s="5">
        <f>'FA13'!D29</f>
        <v>38</v>
      </c>
      <c r="M30" s="18">
        <f t="shared" si="0"/>
        <v>1.49195131527287E-2</v>
      </c>
      <c r="N30" s="5">
        <f>'FA12'!D29</f>
        <v>30</v>
      </c>
      <c r="O30" s="27">
        <f>N30/$N$5</f>
        <v>1.2295081967213115E-2</v>
      </c>
      <c r="P30" s="5">
        <f>'FA11'!D29</f>
        <v>31</v>
      </c>
      <c r="Q30" s="27">
        <f>'FA11'!E29</f>
        <v>1.3367830961621389E-2</v>
      </c>
      <c r="R30" s="5">
        <f>'FA10'!D29</f>
        <v>23</v>
      </c>
      <c r="S30" s="27">
        <f>'FA10'!E29</f>
        <v>1.0074463425317565E-2</v>
      </c>
      <c r="T30" s="31">
        <f>'FA09'!D28</f>
        <v>39</v>
      </c>
      <c r="U30" s="36">
        <f>'FA09'!E28</f>
        <v>1.6069221260815822E-2</v>
      </c>
      <c r="V30" s="31">
        <f>'FA08'!D28</f>
        <v>31</v>
      </c>
      <c r="W30" s="36">
        <f>'FA08'!E28</f>
        <v>1.334481274214378E-2</v>
      </c>
      <c r="X30" s="31">
        <f>'FA07'!D28</f>
        <v>23</v>
      </c>
      <c r="Y30" s="36">
        <f>'FA07'!E28</f>
        <v>1.0026155187445511E-2</v>
      </c>
      <c r="Z30" s="31">
        <f>'FA06'!D28</f>
        <v>24</v>
      </c>
      <c r="AA30" s="36">
        <f>'FA06'!E28</f>
        <v>1.0661928031985785E-2</v>
      </c>
    </row>
    <row r="31" spans="1:27" ht="16.5" customHeight="1" thickTop="1" thickBot="1" x14ac:dyDescent="0.25">
      <c r="A31" s="5" t="s">
        <v>33</v>
      </c>
      <c r="B31" s="5">
        <f>'FA18'!D30</f>
        <v>24</v>
      </c>
      <c r="C31" s="27">
        <f>'FA18'!E30</f>
        <v>8.8888888888888889E-3</v>
      </c>
      <c r="D31" s="5">
        <f>'FA17'!D30</f>
        <v>31</v>
      </c>
      <c r="E31" s="27">
        <f>'FA17'!E30</f>
        <v>1.2622149837133551E-2</v>
      </c>
      <c r="F31" s="5">
        <f>'FA16'!D30</f>
        <v>37</v>
      </c>
      <c r="G31" s="18">
        <f>'FA16'!E30</f>
        <v>1.4258188824662813E-2</v>
      </c>
      <c r="H31" s="5">
        <f>'FA15'!D30</f>
        <v>33</v>
      </c>
      <c r="I31" s="18">
        <f>'FA15'!E30</f>
        <v>1.2415349887133182E-2</v>
      </c>
      <c r="J31" s="5">
        <f>'FA14'!D30</f>
        <v>33</v>
      </c>
      <c r="K31" s="18">
        <f>'FA14'!E30</f>
        <v>1.3189448441247002E-2</v>
      </c>
      <c r="L31" s="5">
        <f>'FA13'!D30</f>
        <v>40</v>
      </c>
      <c r="M31" s="18">
        <f t="shared" si="0"/>
        <v>1.5704750687082842E-2</v>
      </c>
      <c r="N31" s="5">
        <f>'FA12'!D30</f>
        <v>24</v>
      </c>
      <c r="O31" s="27">
        <f>N31/$N$5</f>
        <v>9.8360655737704927E-3</v>
      </c>
      <c r="P31" s="5">
        <f>'FA11'!D30</f>
        <v>21</v>
      </c>
      <c r="Q31" s="27">
        <f>'FA11'!E30</f>
        <v>9.0556274256144882E-3</v>
      </c>
      <c r="R31" s="5">
        <f>'FA10'!D30</f>
        <v>20</v>
      </c>
      <c r="S31" s="27">
        <f>'FA10'!E30</f>
        <v>8.7604029785370123E-3</v>
      </c>
      <c r="T31" s="31">
        <f>'FA09'!D29</f>
        <v>18</v>
      </c>
      <c r="U31" s="36">
        <f>'FA09'!E29</f>
        <v>7.4165636588380719E-3</v>
      </c>
      <c r="V31" s="31">
        <f>'FA08'!D29</f>
        <v>15</v>
      </c>
      <c r="W31" s="36">
        <f>'FA08'!E29</f>
        <v>6.4571674558760225E-3</v>
      </c>
      <c r="X31" s="31">
        <f>'FA07'!D29</f>
        <v>18</v>
      </c>
      <c r="Y31" s="36">
        <f>'FA07'!E29</f>
        <v>7.8465562336530077E-3</v>
      </c>
      <c r="Z31" s="31">
        <f>'FA06'!D29</f>
        <v>22</v>
      </c>
      <c r="AA31" s="36">
        <f>'FA06'!E29</f>
        <v>9.7734340293203024E-3</v>
      </c>
    </row>
    <row r="32" spans="1:27" ht="16.5" customHeight="1" thickTop="1" thickBot="1" x14ac:dyDescent="0.25">
      <c r="A32" s="5" t="s">
        <v>34</v>
      </c>
      <c r="B32" s="5">
        <f>'FA18'!D31</f>
        <v>2700</v>
      </c>
      <c r="C32" s="5"/>
      <c r="D32" s="5">
        <f>'FA17'!D31</f>
        <v>2456</v>
      </c>
      <c r="E32" s="5"/>
      <c r="F32" s="12">
        <f>'FA16'!D31</f>
        <v>2595</v>
      </c>
      <c r="G32" s="61"/>
      <c r="H32" s="12">
        <f>'FA15'!D31</f>
        <v>2658</v>
      </c>
      <c r="I32" s="61"/>
      <c r="J32" s="12">
        <f>'FA14'!D31</f>
        <v>2502</v>
      </c>
      <c r="K32" s="61"/>
      <c r="L32" s="12">
        <f>'FA13'!D31</f>
        <v>2547</v>
      </c>
      <c r="M32" s="17"/>
      <c r="N32" s="5">
        <f>SUM(N29:N31)</f>
        <v>2440</v>
      </c>
      <c r="O32" s="5"/>
      <c r="P32" s="5">
        <f>SUM(P29:P31)</f>
        <v>2319</v>
      </c>
      <c r="Q32" s="27"/>
      <c r="R32" s="5">
        <f>'FA10'!D31</f>
        <v>2283</v>
      </c>
      <c r="S32" s="27"/>
      <c r="T32" s="31">
        <f>'FA09'!D30</f>
        <v>2427</v>
      </c>
      <c r="U32" s="39"/>
      <c r="V32" s="31">
        <f>'FA08'!D30</f>
        <v>2323</v>
      </c>
      <c r="W32" s="39"/>
      <c r="X32" s="31">
        <f>'FA07'!D30</f>
        <v>2294</v>
      </c>
      <c r="Y32" s="39"/>
      <c r="Z32" s="31">
        <f>'FA06'!D30</f>
        <v>2251</v>
      </c>
      <c r="AA32" s="39"/>
    </row>
    <row r="33" spans="1:27" ht="16.5" customHeight="1" thickTop="1" thickBot="1" x14ac:dyDescent="0.25">
      <c r="A33" s="48" t="s">
        <v>35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5"/>
      <c r="R33" s="48"/>
      <c r="S33" s="55"/>
      <c r="T33" s="56"/>
      <c r="U33" s="57"/>
      <c r="V33" s="56"/>
      <c r="W33" s="57"/>
      <c r="X33" s="56"/>
      <c r="Y33" s="57"/>
      <c r="Z33" s="56"/>
      <c r="AA33" s="57"/>
    </row>
    <row r="34" spans="1:27" ht="16.5" hidden="1" customHeight="1" thickTop="1" thickBot="1" x14ac:dyDescent="0.25">
      <c r="A34" s="5" t="s">
        <v>36</v>
      </c>
      <c r="B34" s="5">
        <f>'FA18'!D33</f>
        <v>2</v>
      </c>
      <c r="C34" s="5">
        <f>'FA18'!E33</f>
        <v>7.407407407407407E-4</v>
      </c>
      <c r="D34" s="5"/>
      <c r="E34" s="5"/>
      <c r="F34" s="5"/>
      <c r="G34" s="18">
        <f>'FA16'!E33</f>
        <v>0</v>
      </c>
      <c r="H34" s="5"/>
      <c r="I34" s="18"/>
      <c r="J34" s="5">
        <v>2</v>
      </c>
      <c r="K34" s="18">
        <f t="shared" ref="K34" si="1">J34/$L$5</f>
        <v>7.8523753435414214E-4</v>
      </c>
      <c r="L34" s="5">
        <v>2</v>
      </c>
      <c r="M34" s="18">
        <f t="shared" ref="M34:M40" si="2">L34/$L$5</f>
        <v>7.8523753435414214E-4</v>
      </c>
      <c r="N34" s="5"/>
      <c r="O34" s="5"/>
      <c r="P34" s="5">
        <v>0</v>
      </c>
      <c r="Q34" s="27">
        <v>0</v>
      </c>
      <c r="R34" s="5">
        <v>1</v>
      </c>
      <c r="S34" s="27">
        <v>4.3271311120726956E-4</v>
      </c>
      <c r="T34" s="28">
        <f>'FA09'!D32</f>
        <v>2</v>
      </c>
      <c r="U34" s="30">
        <f>'FA09'!E32</f>
        <v>8.2406262875978574E-4</v>
      </c>
      <c r="V34" s="28">
        <f>'FA08'!D32</f>
        <v>3</v>
      </c>
      <c r="W34" s="30">
        <f>'FA08'!E32</f>
        <v>1.2914334911752045E-3</v>
      </c>
      <c r="X34" s="28">
        <f>'FA07'!D32</f>
        <v>2</v>
      </c>
      <c r="Y34" s="30">
        <f>'FA07'!E32</f>
        <v>8.7183958151700091E-4</v>
      </c>
      <c r="Z34" s="28">
        <f>'FA06'!D32</f>
        <v>0</v>
      </c>
      <c r="AA34" s="30">
        <f>'FA06'!E32</f>
        <v>0</v>
      </c>
    </row>
    <row r="35" spans="1:27" ht="16.5" customHeight="1" thickTop="1" thickBot="1" x14ac:dyDescent="0.25">
      <c r="A35" s="5" t="s">
        <v>37</v>
      </c>
      <c r="B35" s="5">
        <f>'FA18'!D34</f>
        <v>2695</v>
      </c>
      <c r="C35" s="27">
        <f>'FA18'!E34</f>
        <v>0.99814814814814812</v>
      </c>
      <c r="D35" s="5">
        <f>'FA17'!D34</f>
        <v>2450</v>
      </c>
      <c r="E35" s="27">
        <f>'FA17'!E34</f>
        <v>0.99755700325732899</v>
      </c>
      <c r="F35" s="13">
        <f>'FA16'!D34</f>
        <v>2586</v>
      </c>
      <c r="G35" s="18">
        <f>'FA16'!E34</f>
        <v>0.9965317919075144</v>
      </c>
      <c r="H35" s="13">
        <f>'FA15'!D34</f>
        <v>2650</v>
      </c>
      <c r="I35" s="18">
        <f>'FA15'!E34</f>
        <v>0.99699021820917988</v>
      </c>
      <c r="J35" s="13">
        <f>'FA14'!D34</f>
        <v>2486</v>
      </c>
      <c r="K35" s="18">
        <f>'FA14'!E34</f>
        <v>0.99360511590727418</v>
      </c>
      <c r="L35" s="13">
        <f>'FA13'!D34</f>
        <v>2533</v>
      </c>
      <c r="M35" s="18">
        <f t="shared" si="2"/>
        <v>0.994503337259521</v>
      </c>
      <c r="N35" s="13">
        <f>'FA12'!D34</f>
        <v>2430</v>
      </c>
      <c r="O35" s="27">
        <f>N35/$N$5</f>
        <v>0.99590163934426235</v>
      </c>
      <c r="P35" s="13">
        <f>'FA11'!D34</f>
        <v>2312</v>
      </c>
      <c r="Q35" s="27">
        <f>'FA11'!E34</f>
        <v>0.99698145752479517</v>
      </c>
      <c r="R35" s="13">
        <f>'FA10'!D34</f>
        <v>2272</v>
      </c>
      <c r="S35" s="27">
        <f>'FA10'!E34</f>
        <v>0.99518177836180466</v>
      </c>
      <c r="T35" s="37">
        <f>'FA09'!D33</f>
        <v>2412</v>
      </c>
      <c r="U35" s="36">
        <f>'FA09'!E33</f>
        <v>0.99381953028430159</v>
      </c>
      <c r="V35" s="37">
        <f>'FA08'!D33</f>
        <v>2313</v>
      </c>
      <c r="W35" s="36">
        <f>'FA08'!E33</f>
        <v>0.9956952216960826</v>
      </c>
      <c r="X35" s="31">
        <f>'FA07'!D33</f>
        <v>2284</v>
      </c>
      <c r="Y35" s="36">
        <f>'FA07'!E33</f>
        <v>0.99564080209241501</v>
      </c>
      <c r="Z35" s="31">
        <f>'FA06'!D33</f>
        <v>2245</v>
      </c>
      <c r="AA35" s="36">
        <f>'FA06'!E33</f>
        <v>0.99733451799200357</v>
      </c>
    </row>
    <row r="36" spans="1:27" ht="16.5" customHeight="1" thickTop="1" thickBot="1" x14ac:dyDescent="0.25">
      <c r="A36" s="5" t="s">
        <v>38</v>
      </c>
      <c r="B36" s="5">
        <f>'FA18'!D35</f>
        <v>0</v>
      </c>
      <c r="C36" s="27">
        <f>'FA18'!E35</f>
        <v>0</v>
      </c>
      <c r="D36" s="5">
        <f>'FA17'!D35</f>
        <v>3</v>
      </c>
      <c r="E36" s="27">
        <f>'FA17'!E35</f>
        <v>1.2214983713355048E-3</v>
      </c>
      <c r="F36" s="13">
        <f>'FA16'!D35</f>
        <v>6</v>
      </c>
      <c r="G36" s="18">
        <f>'FA16'!E35</f>
        <v>2.3121387283236996E-3</v>
      </c>
      <c r="H36" s="5">
        <f>'FA15'!D35</f>
        <v>3</v>
      </c>
      <c r="I36" s="18">
        <f>'FA15'!E35</f>
        <v>1.128668171557562E-3</v>
      </c>
      <c r="J36" s="5">
        <f>'FA14'!D35</f>
        <v>10</v>
      </c>
      <c r="K36" s="18">
        <f>'FA14'!E35</f>
        <v>3.9968025579536371E-3</v>
      </c>
      <c r="L36" s="5">
        <f>'FA13'!D35</f>
        <v>6</v>
      </c>
      <c r="M36" s="18">
        <f t="shared" si="2"/>
        <v>2.3557126030624262E-3</v>
      </c>
      <c r="N36" s="5">
        <f>'FA12'!D35</f>
        <v>2</v>
      </c>
      <c r="O36" s="27">
        <f>N36/$N$5</f>
        <v>8.1967213114754098E-4</v>
      </c>
      <c r="P36" s="5">
        <f>'FA11'!D35</f>
        <v>4</v>
      </c>
      <c r="Q36" s="27">
        <f>'FA11'!E35</f>
        <v>1.7248814144027599E-3</v>
      </c>
      <c r="R36" s="5">
        <f>'FA10'!D35</f>
        <v>5</v>
      </c>
      <c r="S36" s="27">
        <f>'FA10'!E35</f>
        <v>2.1901007446342531E-3</v>
      </c>
      <c r="T36" s="31">
        <f>'FA09'!D34</f>
        <v>2</v>
      </c>
      <c r="U36" s="36">
        <f>'FA09'!E34</f>
        <v>8.2406262875978574E-4</v>
      </c>
      <c r="V36" s="31">
        <f>'FA08'!D34</f>
        <v>2</v>
      </c>
      <c r="W36" s="36">
        <f>'FA08'!E34</f>
        <v>8.6095566078346966E-4</v>
      </c>
      <c r="X36" s="31">
        <f>'FA07'!D34</f>
        <v>2</v>
      </c>
      <c r="Y36" s="36">
        <f>'FA07'!E34</f>
        <v>8.7183958151700091E-4</v>
      </c>
      <c r="Z36" s="31">
        <f>'FA06'!D34</f>
        <v>2</v>
      </c>
      <c r="AA36" s="36">
        <f>'FA06'!E34</f>
        <v>8.8849400266548197E-4</v>
      </c>
    </row>
    <row r="37" spans="1:27" ht="16.5" customHeight="1" thickTop="1" thickBot="1" x14ac:dyDescent="0.25">
      <c r="A37" s="5" t="s">
        <v>39</v>
      </c>
      <c r="B37" s="5">
        <f>'FA18'!D36</f>
        <v>2</v>
      </c>
      <c r="C37" s="27">
        <f>'FA18'!E36</f>
        <v>7.407407407407407E-4</v>
      </c>
      <c r="D37" s="5">
        <f>'FA17'!D36</f>
        <v>0</v>
      </c>
      <c r="E37" s="27">
        <f>'FA17'!E36</f>
        <v>0</v>
      </c>
      <c r="F37" s="13">
        <f>'FA16'!D36</f>
        <v>3</v>
      </c>
      <c r="G37" s="18">
        <f>'FA16'!E36</f>
        <v>1.1560693641618498E-3</v>
      </c>
      <c r="H37" s="5">
        <f>'FA15'!D36</f>
        <v>2</v>
      </c>
      <c r="I37" s="18">
        <f>'FA15'!E36</f>
        <v>7.5244544770504136E-4</v>
      </c>
      <c r="J37" s="5">
        <f>'FA14'!D36</f>
        <v>6</v>
      </c>
      <c r="K37" s="18">
        <f>'FA14'!E36</f>
        <v>2.3980815347721821E-3</v>
      </c>
      <c r="L37" s="5">
        <f>'FA13'!D36</f>
        <v>6</v>
      </c>
      <c r="M37" s="18">
        <f t="shared" si="2"/>
        <v>2.3557126030624262E-3</v>
      </c>
      <c r="N37" s="5">
        <f>'FA12'!D36</f>
        <v>4</v>
      </c>
      <c r="O37" s="27">
        <f>N37/$N$5</f>
        <v>1.639344262295082E-3</v>
      </c>
      <c r="P37" s="5">
        <f>'FA11'!D36</f>
        <v>2</v>
      </c>
      <c r="Q37" s="27">
        <f>'FA11'!E36</f>
        <v>8.6244070720137994E-4</v>
      </c>
      <c r="R37" s="5">
        <f>'FA10'!D36</f>
        <v>4</v>
      </c>
      <c r="S37" s="27">
        <f>'FA10'!E36</f>
        <v>1.7520805957074025E-3</v>
      </c>
      <c r="T37" s="31">
        <f>'FA09'!D35</f>
        <v>9</v>
      </c>
      <c r="U37" s="36">
        <f>'FA09'!E35</f>
        <v>3.708281829419036E-3</v>
      </c>
      <c r="V37" s="31">
        <f>'FA08'!D35</f>
        <v>4</v>
      </c>
      <c r="W37" s="36">
        <f>'FA08'!E35</f>
        <v>1.7219113215669393E-3</v>
      </c>
      <c r="X37" s="31">
        <f>'FA07'!D35</f>
        <v>2</v>
      </c>
      <c r="Y37" s="36">
        <f>'FA07'!E35</f>
        <v>8.7183958151700091E-4</v>
      </c>
      <c r="Z37" s="31">
        <f>'FA06'!D35</f>
        <v>2</v>
      </c>
      <c r="AA37" s="36">
        <f>'FA06'!E35</f>
        <v>8.8849400266548197E-4</v>
      </c>
    </row>
    <row r="38" spans="1:27" ht="16.5" customHeight="1" thickTop="1" thickBot="1" x14ac:dyDescent="0.25">
      <c r="A38" s="5" t="s">
        <v>40</v>
      </c>
      <c r="B38" s="5">
        <f>'FA18'!D37</f>
        <v>0</v>
      </c>
      <c r="C38" s="27">
        <f>'FA18'!E37</f>
        <v>0</v>
      </c>
      <c r="D38" s="5">
        <f>'FA17'!D37</f>
        <v>0</v>
      </c>
      <c r="E38" s="27">
        <f>'FA17'!E37</f>
        <v>0</v>
      </c>
      <c r="F38" s="13">
        <f>'FA16'!D37</f>
        <v>0</v>
      </c>
      <c r="G38" s="18">
        <f>'FA16'!E37</f>
        <v>0</v>
      </c>
      <c r="H38" s="5">
        <f>'FA15'!D37</f>
        <v>0</v>
      </c>
      <c r="I38" s="18">
        <f>'FA15'!E37</f>
        <v>0</v>
      </c>
      <c r="J38" s="5">
        <f>'FA14'!D37</f>
        <v>0</v>
      </c>
      <c r="K38" s="18">
        <f>'FA14'!E37</f>
        <v>0</v>
      </c>
      <c r="L38" s="5">
        <f>'FA13'!D37</f>
        <v>0</v>
      </c>
      <c r="M38" s="18">
        <f t="shared" si="2"/>
        <v>0</v>
      </c>
      <c r="N38" s="5">
        <f>'FA12'!D37</f>
        <v>0</v>
      </c>
      <c r="O38" s="27">
        <f>N38/$N$5</f>
        <v>0</v>
      </c>
      <c r="P38" s="5">
        <f>'FA11'!D37</f>
        <v>0</v>
      </c>
      <c r="Q38" s="27">
        <f>'FA11'!E37</f>
        <v>0</v>
      </c>
      <c r="R38" s="5">
        <f>'FA10'!D37</f>
        <v>0</v>
      </c>
      <c r="S38" s="27">
        <f>'FA10'!E37</f>
        <v>0</v>
      </c>
      <c r="T38" s="31">
        <f>'FA09'!D36</f>
        <v>1</v>
      </c>
      <c r="U38" s="36">
        <f>'FA09'!E36</f>
        <v>4.1203131437989287E-4</v>
      </c>
      <c r="V38" s="31">
        <f>'FA08'!D36</f>
        <v>1</v>
      </c>
      <c r="W38" s="36">
        <f>'FA08'!E36</f>
        <v>4.3047783039173483E-4</v>
      </c>
      <c r="X38" s="31">
        <f>'FA07'!D36</f>
        <v>2</v>
      </c>
      <c r="Y38" s="36">
        <f>'FA07'!E36</f>
        <v>8.7183958151700091E-4</v>
      </c>
      <c r="Z38" s="31">
        <f>'FA06'!D36</f>
        <v>1</v>
      </c>
      <c r="AA38" s="36">
        <f>'FA06'!E36</f>
        <v>4.4424700133274098E-4</v>
      </c>
    </row>
    <row r="39" spans="1:27" ht="16.5" customHeight="1" thickTop="1" thickBot="1" x14ac:dyDescent="0.25">
      <c r="A39" s="5" t="s">
        <v>41</v>
      </c>
      <c r="B39" s="5">
        <f>'FA18'!D38</f>
        <v>1</v>
      </c>
      <c r="C39" s="27">
        <f>'FA18'!E38</f>
        <v>3.7037037037037035E-4</v>
      </c>
      <c r="D39" s="5">
        <f>'FA17'!D38</f>
        <v>0</v>
      </c>
      <c r="E39" s="27">
        <f>'FA17'!E38</f>
        <v>0</v>
      </c>
      <c r="F39" s="13">
        <f>'FA16'!D38</f>
        <v>0</v>
      </c>
      <c r="G39" s="18">
        <f>'FA16'!E38</f>
        <v>0</v>
      </c>
      <c r="H39" s="5">
        <f>'FA15'!D38</f>
        <v>0</v>
      </c>
      <c r="I39" s="18">
        <f>'FA15'!E38</f>
        <v>0</v>
      </c>
      <c r="J39" s="5">
        <f>'FA14'!D38</f>
        <v>0</v>
      </c>
      <c r="K39" s="18">
        <f>'FA14'!E39</f>
        <v>0</v>
      </c>
      <c r="L39" s="5">
        <f>'FA13'!D39</f>
        <v>0</v>
      </c>
      <c r="M39" s="18">
        <f t="shared" si="2"/>
        <v>0</v>
      </c>
      <c r="N39" s="5">
        <f>'FA12'!D38</f>
        <v>0</v>
      </c>
      <c r="O39" s="27">
        <f>N39/$N$5</f>
        <v>0</v>
      </c>
      <c r="P39" s="5">
        <f>'FA11'!D38</f>
        <v>1</v>
      </c>
      <c r="Q39" s="27">
        <f>'FA11'!E38</f>
        <v>4.3122035360068997E-4</v>
      </c>
      <c r="R39" s="5">
        <f>'FA10'!D38</f>
        <v>0</v>
      </c>
      <c r="S39" s="27">
        <f>'FA10'!E38</f>
        <v>0</v>
      </c>
      <c r="T39" s="31">
        <f>'FA09'!D37</f>
        <v>0</v>
      </c>
      <c r="U39" s="36">
        <f>'FA09'!E37</f>
        <v>0</v>
      </c>
      <c r="V39" s="31">
        <f>'FA08'!D37</f>
        <v>0</v>
      </c>
      <c r="W39" s="36">
        <f>'FA08'!E37</f>
        <v>0</v>
      </c>
      <c r="X39" s="31">
        <f>'FA07'!D37</f>
        <v>0</v>
      </c>
      <c r="Y39" s="36">
        <f>'FA07'!E37</f>
        <v>0</v>
      </c>
      <c r="Z39" s="31">
        <f>'FA06'!D37</f>
        <v>1</v>
      </c>
      <c r="AA39" s="36">
        <f>'FA06'!E37</f>
        <v>4.4424700133274098E-4</v>
      </c>
    </row>
    <row r="40" spans="1:27" ht="16.5" hidden="1" customHeight="1" thickTop="1" thickBot="1" x14ac:dyDescent="0.25">
      <c r="A40" s="5" t="s">
        <v>42</v>
      </c>
      <c r="B40" s="5">
        <f>'FA18'!D39</f>
        <v>0</v>
      </c>
      <c r="C40" s="5">
        <f>'FA18'!E39</f>
        <v>0</v>
      </c>
      <c r="D40" s="5">
        <f>'FA17'!D39</f>
        <v>0</v>
      </c>
      <c r="E40" s="5"/>
      <c r="F40" s="13">
        <f>'FA16'!D39</f>
        <v>0</v>
      </c>
      <c r="G40" s="18">
        <f>'FA16'!C39</f>
        <v>4.8598130841121497E-3</v>
      </c>
      <c r="H40" s="5">
        <f>'FA15'!D39</f>
        <v>0</v>
      </c>
      <c r="I40" s="18">
        <f>'FA15'!E39</f>
        <v>0</v>
      </c>
      <c r="J40" s="5"/>
      <c r="K40" s="18">
        <v>0</v>
      </c>
      <c r="L40" s="5">
        <v>0</v>
      </c>
      <c r="M40" s="18">
        <f t="shared" si="2"/>
        <v>0</v>
      </c>
      <c r="N40" s="5"/>
      <c r="O40" s="5"/>
      <c r="P40" s="5">
        <v>0</v>
      </c>
      <c r="Q40" s="27">
        <v>0</v>
      </c>
      <c r="R40" s="5">
        <v>0</v>
      </c>
      <c r="S40" s="27">
        <v>0</v>
      </c>
      <c r="T40" s="31">
        <f>'FA09'!D38</f>
        <v>0</v>
      </c>
      <c r="U40" s="36">
        <f>'FA09'!E38</f>
        <v>0</v>
      </c>
      <c r="V40" s="31">
        <f>'FA08'!D38</f>
        <v>0</v>
      </c>
      <c r="W40" s="36">
        <f>'FA08'!E38</f>
        <v>0</v>
      </c>
      <c r="X40" s="31">
        <f>'FA07'!D38</f>
        <v>1</v>
      </c>
      <c r="Y40" s="36">
        <f>'FA07'!E38</f>
        <v>4.3591979075850045E-4</v>
      </c>
      <c r="Z40" s="31">
        <f>'FA06'!D38</f>
        <v>0</v>
      </c>
      <c r="AA40" s="36">
        <f>'FA06'!E38</f>
        <v>0</v>
      </c>
    </row>
    <row r="41" spans="1:27" ht="16.5" customHeight="1" thickTop="1" thickBot="1" x14ac:dyDescent="0.25">
      <c r="A41" s="5" t="s">
        <v>43</v>
      </c>
      <c r="B41" s="5">
        <f>'FA18'!D40</f>
        <v>18.02</v>
      </c>
      <c r="C41" s="5"/>
      <c r="D41" s="5">
        <f>'FA17'!D40</f>
        <v>17.989999999999998</v>
      </c>
      <c r="E41" s="5"/>
      <c r="F41" s="13">
        <f>'FA16'!D40</f>
        <v>18</v>
      </c>
      <c r="G41" s="18"/>
      <c r="H41" s="25">
        <f>'FA15'!D40</f>
        <v>17.98</v>
      </c>
      <c r="I41" s="18"/>
      <c r="J41" s="25">
        <f>'FA14'!D40</f>
        <v>17.989999999999998</v>
      </c>
      <c r="K41" s="18"/>
      <c r="L41" s="25">
        <f>'FA13'!D40</f>
        <v>18.010000000000002</v>
      </c>
      <c r="M41" s="18"/>
      <c r="N41" s="25">
        <f>'FA12'!D40</f>
        <v>17.97</v>
      </c>
      <c r="O41" s="5"/>
      <c r="P41" s="25">
        <f>'FA11'!D40</f>
        <v>18.010000000000002</v>
      </c>
      <c r="Q41" s="25"/>
      <c r="R41" s="25">
        <f>'FA10'!D40</f>
        <v>17.97</v>
      </c>
      <c r="S41" s="5"/>
      <c r="T41" s="38">
        <f>'FA09'!D39</f>
        <v>18.02</v>
      </c>
      <c r="U41" s="36"/>
      <c r="V41" s="38">
        <f>'FA08'!D39</f>
        <v>18</v>
      </c>
      <c r="W41" s="36"/>
      <c r="X41" s="38">
        <f>'FA07'!D39</f>
        <v>18</v>
      </c>
      <c r="Y41" s="36"/>
      <c r="Z41" s="38">
        <f>'FA06'!D39</f>
        <v>17.989999999999998</v>
      </c>
      <c r="AA41" s="36"/>
    </row>
    <row r="42" spans="1:27" ht="16.5" customHeight="1" thickTop="1" thickBot="1" x14ac:dyDescent="0.25">
      <c r="A42" s="5" t="s">
        <v>44</v>
      </c>
      <c r="B42" s="5">
        <f>'FA18'!D41</f>
        <v>18</v>
      </c>
      <c r="C42" s="5"/>
      <c r="D42" s="5">
        <f>'FA17'!D41</f>
        <v>18</v>
      </c>
      <c r="E42" s="5"/>
      <c r="F42" s="13">
        <f>'FA16'!D41</f>
        <v>18</v>
      </c>
      <c r="G42" s="18"/>
      <c r="H42" s="5">
        <f>'FA15'!D41</f>
        <v>18</v>
      </c>
      <c r="I42" s="18"/>
      <c r="J42" s="5">
        <f>'FA14'!D41</f>
        <v>18</v>
      </c>
      <c r="K42" s="18"/>
      <c r="L42" s="5">
        <f>'FA13'!D41</f>
        <v>18</v>
      </c>
      <c r="M42" s="18"/>
      <c r="N42" s="5">
        <f>'FA12'!D41</f>
        <v>18</v>
      </c>
      <c r="O42" s="5"/>
      <c r="P42" s="5">
        <f>'FA11'!D41</f>
        <v>18</v>
      </c>
      <c r="Q42" s="5"/>
      <c r="R42" s="5">
        <f>'FA10'!D41</f>
        <v>18</v>
      </c>
      <c r="S42" s="5"/>
      <c r="T42" s="31">
        <f>'FA09'!D40</f>
        <v>18</v>
      </c>
      <c r="U42" s="36"/>
      <c r="V42" s="31">
        <f>'FA08'!D40</f>
        <v>18</v>
      </c>
      <c r="W42" s="36"/>
      <c r="X42" s="31">
        <f>'FA07'!D40</f>
        <v>18</v>
      </c>
      <c r="Y42" s="36"/>
      <c r="Z42" s="31">
        <f>'FA06'!D40</f>
        <v>18</v>
      </c>
      <c r="AA42" s="36"/>
    </row>
    <row r="43" spans="1:27" ht="16.5" customHeight="1" thickTop="1" thickBot="1" x14ac:dyDescent="0.25">
      <c r="A43" s="20" t="s">
        <v>45</v>
      </c>
      <c r="B43" s="24">
        <f>'FA18'!D42</f>
        <v>24.55</v>
      </c>
      <c r="C43" s="20"/>
      <c r="D43" s="34">
        <f>'FA17'!D42</f>
        <v>24.12</v>
      </c>
      <c r="E43" s="20"/>
      <c r="F43" s="73">
        <v>23.6</v>
      </c>
      <c r="G43" s="67"/>
      <c r="H43" s="24">
        <f>'FA15'!D42</f>
        <v>23.24</v>
      </c>
      <c r="I43" s="67"/>
      <c r="J43" s="24">
        <f>'FA14'!D42</f>
        <v>23.16</v>
      </c>
      <c r="K43" s="67"/>
      <c r="L43" s="24">
        <f>'FA13'!D42</f>
        <v>23.29</v>
      </c>
      <c r="M43" s="3"/>
      <c r="N43" s="20">
        <f>'FA12'!D42</f>
        <v>23.2</v>
      </c>
      <c r="O43" s="20"/>
      <c r="P43" s="34">
        <f>'FA11'!D42</f>
        <v>22.51</v>
      </c>
      <c r="Q43" s="20"/>
      <c r="R43" s="34">
        <f>'FA10'!D42</f>
        <v>22.38</v>
      </c>
      <c r="S43" s="33"/>
      <c r="T43" s="35">
        <f>'FA09'!D41</f>
        <v>22.18</v>
      </c>
      <c r="U43" s="36"/>
      <c r="V43" s="35">
        <f>'FA08'!D41</f>
        <v>21.98</v>
      </c>
      <c r="W43" s="36"/>
      <c r="X43" s="35">
        <f>'FA07'!D41</f>
        <v>21.83</v>
      </c>
      <c r="Y43" s="36"/>
      <c r="Z43" s="31">
        <f>'FA06'!D41</f>
        <v>21.6</v>
      </c>
      <c r="AA43" s="36"/>
    </row>
    <row r="44" spans="1:27" ht="16.5" customHeight="1" thickTop="1" thickBot="1" x14ac:dyDescent="0.25">
      <c r="A44" s="20" t="s">
        <v>46</v>
      </c>
      <c r="B44" s="24">
        <f>'FA18'!D43</f>
        <v>3.5299</v>
      </c>
      <c r="C44" s="20"/>
      <c r="D44" s="34">
        <f>'FA17'!D43</f>
        <v>3.4698000000000002</v>
      </c>
      <c r="E44" s="20"/>
      <c r="F44" s="73">
        <f>'FA16'!D43</f>
        <v>3.4188999999999998</v>
      </c>
      <c r="G44" s="67"/>
      <c r="H44" s="24">
        <f>'FA15'!D43</f>
        <v>3.3959000000000001</v>
      </c>
      <c r="I44" s="67"/>
      <c r="J44" s="24">
        <f>'FA14'!D43</f>
        <v>3.3933</v>
      </c>
      <c r="K44" s="67"/>
      <c r="L44" s="24">
        <f>'FA13'!D43</f>
        <v>3.3672</v>
      </c>
      <c r="M44" s="3"/>
      <c r="N44" s="65">
        <f>'FA12'!D43</f>
        <v>3.3730000000000002</v>
      </c>
      <c r="O44" s="20"/>
      <c r="P44" s="34">
        <f>'FA11'!D43</f>
        <v>3.2654999999999998</v>
      </c>
      <c r="Q44" s="20"/>
      <c r="R44" s="34">
        <f>'FA10'!D43</f>
        <v>3.2820999999999998</v>
      </c>
      <c r="S44" s="33"/>
      <c r="T44" s="35">
        <f>'FA09'!D42</f>
        <v>3.2686999999999999</v>
      </c>
      <c r="U44" s="36"/>
      <c r="V44" s="35">
        <f>'FA08'!D42</f>
        <v>3.2685</v>
      </c>
      <c r="W44" s="36"/>
      <c r="X44" s="35">
        <f>'FA07'!D42</f>
        <v>3.2246000000000001</v>
      </c>
      <c r="Y44" s="36"/>
      <c r="Z44" s="35">
        <f>'FA06'!D42</f>
        <v>3.2050999999999998</v>
      </c>
      <c r="AA44" s="36"/>
    </row>
    <row r="45" spans="1:27" ht="16.5" customHeight="1" thickTop="1" x14ac:dyDescent="0.2">
      <c r="A45" s="2" t="s">
        <v>49</v>
      </c>
    </row>
    <row r="46" spans="1:27" ht="16.5" customHeight="1" x14ac:dyDescent="0.2">
      <c r="A46" s="2" t="s">
        <v>48</v>
      </c>
      <c r="F46"/>
      <c r="H46"/>
      <c r="J46" s="68"/>
      <c r="L46"/>
    </row>
    <row r="47" spans="1:27" ht="16.5" customHeight="1" x14ac:dyDescent="0.2">
      <c r="A47" s="66" t="s">
        <v>70</v>
      </c>
      <c r="B47" s="66"/>
      <c r="C47" s="66"/>
      <c r="D47" s="66"/>
      <c r="E47" s="66"/>
      <c r="G47" s="69"/>
      <c r="I47" s="69"/>
      <c r="K47" s="69"/>
      <c r="M47" s="60"/>
      <c r="O47" s="60"/>
      <c r="P47" s="60"/>
      <c r="Q47" s="60"/>
      <c r="S47" s="60"/>
    </row>
    <row r="48" spans="1:27" ht="16.5" customHeight="1" x14ac:dyDescent="0.2">
      <c r="A48" s="14" t="s">
        <v>47</v>
      </c>
      <c r="B48" s="14"/>
      <c r="C48" s="14"/>
      <c r="D48" s="14"/>
      <c r="E48" s="14"/>
      <c r="G48" s="69"/>
      <c r="I48" s="69"/>
      <c r="K48" s="69"/>
      <c r="M48" s="60"/>
      <c r="N48" s="14"/>
      <c r="O48" s="60"/>
      <c r="P48" s="60"/>
      <c r="Q48" s="60"/>
      <c r="R48" s="14"/>
      <c r="S48" s="60"/>
    </row>
  </sheetData>
  <mergeCells count="13">
    <mergeCell ref="V3:W3"/>
    <mergeCell ref="Z3:AA3"/>
    <mergeCell ref="X3:Y3"/>
    <mergeCell ref="F3:G3"/>
    <mergeCell ref="H3:I3"/>
    <mergeCell ref="J3:K3"/>
    <mergeCell ref="L3:M3"/>
    <mergeCell ref="N3:O3"/>
    <mergeCell ref="B3:C3"/>
    <mergeCell ref="D3:E3"/>
    <mergeCell ref="P3:Q3"/>
    <mergeCell ref="R3:S3"/>
    <mergeCell ref="T3:U3"/>
  </mergeCells>
  <phoneticPr fontId="0" type="noConversion"/>
  <hyperlinks>
    <hyperlink ref="A48" r:id="rId1" display="https://aisnt.ais.oakland.edu/oira/data.htm"/>
  </hyperlinks>
  <pageMargins left="0.45" right="0.38" top="0.51" bottom="0.54" header="0.27" footer="0.28000000000000003"/>
  <pageSetup orientation="portrait" r:id="rId2"/>
  <headerFooter alignWithMargins="0">
    <oddFooter>&amp;LD:\OU DATA BOOK\Student Profile\Web\New_2001.xls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1" t="s">
        <v>55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D4+F4+H4</f>
        <v>4993</v>
      </c>
      <c r="C4" s="8"/>
      <c r="D4" s="9">
        <f>D6+D7</f>
        <v>2283</v>
      </c>
      <c r="E4" s="9"/>
      <c r="F4" s="10">
        <f>F6+F7</f>
        <v>1759</v>
      </c>
      <c r="G4" s="10"/>
      <c r="H4" s="9">
        <f>H6+H7</f>
        <v>951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3079</v>
      </c>
      <c r="C6" s="15">
        <f>B6/$B$4</f>
        <v>0.61666332866012419</v>
      </c>
      <c r="D6" s="5">
        <v>1391</v>
      </c>
      <c r="E6" s="18">
        <f>D6/$D$4</f>
        <v>0.60928602715724922</v>
      </c>
      <c r="F6" s="7">
        <v>1073</v>
      </c>
      <c r="G6" s="15">
        <f>F6/$F$4</f>
        <v>0.61000568504832287</v>
      </c>
      <c r="H6" s="5">
        <v>615</v>
      </c>
      <c r="I6" s="18">
        <f>H6/$H$4</f>
        <v>0.64668769716088326</v>
      </c>
    </row>
    <row r="7" spans="1:9" ht="16.5" customHeight="1" thickTop="1" thickBot="1" x14ac:dyDescent="0.25">
      <c r="A7" s="5" t="s">
        <v>11</v>
      </c>
      <c r="B7" s="7">
        <f>+D7+F7+H7</f>
        <v>1914</v>
      </c>
      <c r="C7" s="15">
        <f>B7/$B$4</f>
        <v>0.38333667133987581</v>
      </c>
      <c r="D7" s="5">
        <v>892</v>
      </c>
      <c r="E7" s="18">
        <f>D7/$D$4</f>
        <v>0.39071397284275078</v>
      </c>
      <c r="F7" s="7">
        <v>686</v>
      </c>
      <c r="G7" s="15">
        <f>F7/$F$4</f>
        <v>0.38999431495167708</v>
      </c>
      <c r="H7" s="5">
        <v>336</v>
      </c>
      <c r="I7" s="18">
        <f>H7/$H$4</f>
        <v>0.35331230283911674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3668</v>
      </c>
      <c r="C9" s="15">
        <f>B9/(B17-B16)</f>
        <v>0.76720351390922403</v>
      </c>
      <c r="D9" s="5">
        <v>1679</v>
      </c>
      <c r="E9" s="18">
        <f>D9/(D17-D16)</f>
        <v>0.75630630630630635</v>
      </c>
      <c r="F9" s="7">
        <v>1292</v>
      </c>
      <c r="G9" s="15">
        <f>F9/(F17-F16)</f>
        <v>0.77226539151225349</v>
      </c>
      <c r="H9" s="5">
        <v>697</v>
      </c>
      <c r="I9" s="18">
        <f>H9/(H17-H16)</f>
        <v>0.78490990990990994</v>
      </c>
    </row>
    <row r="10" spans="1:9" ht="16.5" customHeight="1" thickTop="1" thickBot="1" x14ac:dyDescent="0.25">
      <c r="A10" s="5" t="s">
        <v>14</v>
      </c>
      <c r="B10" s="7">
        <f t="shared" si="0"/>
        <v>591</v>
      </c>
      <c r="C10" s="15">
        <f>B10/(B17-B16)</f>
        <v>0.12361430663041205</v>
      </c>
      <c r="D10" s="5">
        <v>333</v>
      </c>
      <c r="E10" s="18">
        <f>D10/(D17-D16)</f>
        <v>0.15</v>
      </c>
      <c r="F10" s="7">
        <v>200</v>
      </c>
      <c r="G10" s="15">
        <f>F10/(F17-F16)</f>
        <v>0.11954572624028691</v>
      </c>
      <c r="H10" s="5">
        <v>58</v>
      </c>
      <c r="I10" s="18">
        <f>H10/(H17-H16)</f>
        <v>6.5315315315315314E-2</v>
      </c>
    </row>
    <row r="11" spans="1:9" ht="16.5" customHeight="1" thickTop="1" thickBot="1" x14ac:dyDescent="0.25">
      <c r="A11" s="5" t="s">
        <v>15</v>
      </c>
      <c r="B11" s="7">
        <f t="shared" si="0"/>
        <v>201</v>
      </c>
      <c r="C11" s="15">
        <f>B11/(B17-B16)</f>
        <v>4.2041413930140138E-2</v>
      </c>
      <c r="D11" s="5">
        <v>90</v>
      </c>
      <c r="E11" s="18">
        <f>D11/(D17-D16)</f>
        <v>4.0540540540540543E-2</v>
      </c>
      <c r="F11" s="7">
        <v>69</v>
      </c>
      <c r="G11" s="15">
        <f>F11/(F17-F16)</f>
        <v>4.1243275552898986E-2</v>
      </c>
      <c r="H11" s="5">
        <v>42</v>
      </c>
      <c r="I11" s="18">
        <f>H11/(H17-H16)</f>
        <v>4.72972972972973E-2</v>
      </c>
    </row>
    <row r="12" spans="1:9" ht="16.5" customHeight="1" thickTop="1" thickBot="1" x14ac:dyDescent="0.25">
      <c r="A12" s="5" t="s">
        <v>16</v>
      </c>
      <c r="B12" s="7">
        <f t="shared" si="0"/>
        <v>156</v>
      </c>
      <c r="C12" s="15">
        <f>B12/(B17-B16)</f>
        <v>3.2629157080108766E-2</v>
      </c>
      <c r="D12" s="5">
        <v>71</v>
      </c>
      <c r="E12" s="18">
        <f>D12/(D17-D16)</f>
        <v>3.1981981981981981E-2</v>
      </c>
      <c r="F12" s="7">
        <v>69</v>
      </c>
      <c r="G12" s="15">
        <f>F12/(F17-F16)</f>
        <v>4.1243275552898986E-2</v>
      </c>
      <c r="H12" s="5">
        <v>16</v>
      </c>
      <c r="I12" s="18">
        <f>H12/(H17-H16)</f>
        <v>1.8018018018018018E-2</v>
      </c>
    </row>
    <row r="13" spans="1:9" ht="16.5" customHeight="1" thickTop="1" thickBot="1" x14ac:dyDescent="0.25">
      <c r="A13" s="5" t="s">
        <v>17</v>
      </c>
      <c r="B13" s="7">
        <f t="shared" si="0"/>
        <v>46</v>
      </c>
      <c r="C13" s="15">
        <f>B13/(B17-B16)</f>
        <v>9.6214181133654052E-3</v>
      </c>
      <c r="D13" s="5">
        <v>21</v>
      </c>
      <c r="E13" s="18">
        <f>D13/(D17-D16)</f>
        <v>9.45945945945946E-3</v>
      </c>
      <c r="F13" s="7">
        <v>17</v>
      </c>
      <c r="G13" s="15">
        <f>F13/(F17-F16)</f>
        <v>1.0161386730424387E-2</v>
      </c>
      <c r="H13" s="5">
        <v>8</v>
      </c>
      <c r="I13" s="18">
        <f>H13/(H17-H16)</f>
        <v>9.0090090090090089E-3</v>
      </c>
    </row>
    <row r="14" spans="1:9" ht="16.5" customHeight="1" thickTop="1" thickBot="1" x14ac:dyDescent="0.25">
      <c r="A14" s="5" t="s">
        <v>56</v>
      </c>
      <c r="B14" s="7">
        <f>+D14+F14+H14</f>
        <v>11</v>
      </c>
      <c r="C14" s="15">
        <f>B14/(B17-B16)</f>
        <v>2.3007738966743358E-3</v>
      </c>
      <c r="D14" s="5">
        <v>7</v>
      </c>
      <c r="E14" s="18">
        <f>D14/(D17-D16)</f>
        <v>3.153153153153153E-3</v>
      </c>
      <c r="F14" s="7">
        <v>4</v>
      </c>
      <c r="G14" s="15">
        <f>F14/(F17-F16)</f>
        <v>2.390914524805738E-3</v>
      </c>
      <c r="H14" s="5">
        <v>0</v>
      </c>
      <c r="I14" s="18">
        <f>H14/(H17-H16)</f>
        <v>0</v>
      </c>
    </row>
    <row r="15" spans="1:9" ht="16.5" customHeight="1" thickTop="1" thickBot="1" x14ac:dyDescent="0.25">
      <c r="A15" s="5" t="s">
        <v>18</v>
      </c>
      <c r="B15" s="7">
        <f t="shared" si="0"/>
        <v>108</v>
      </c>
      <c r="C15" s="15">
        <f>B15/(B17-B16)</f>
        <v>2.2589416440075297E-2</v>
      </c>
      <c r="D15" s="5">
        <v>19</v>
      </c>
      <c r="E15" s="18">
        <f>D15/(D17-D16)</f>
        <v>8.5585585585585579E-3</v>
      </c>
      <c r="F15" s="7">
        <v>22</v>
      </c>
      <c r="G15" s="15">
        <f>F15/(F17-F16)</f>
        <v>1.3150029886431561E-2</v>
      </c>
      <c r="H15" s="5">
        <v>67</v>
      </c>
      <c r="I15" s="18">
        <f>H15/(H17-H16)</f>
        <v>7.5450450450450457E-2</v>
      </c>
    </row>
    <row r="16" spans="1:9" ht="16.5" customHeight="1" thickTop="1" thickBot="1" x14ac:dyDescent="0.25">
      <c r="A16" s="5" t="s">
        <v>19</v>
      </c>
      <c r="B16" s="7">
        <f t="shared" si="0"/>
        <v>212</v>
      </c>
      <c r="C16" s="16"/>
      <c r="D16" s="5">
        <v>63</v>
      </c>
      <c r="E16" s="22"/>
      <c r="F16" s="7">
        <v>86</v>
      </c>
      <c r="G16" s="11"/>
      <c r="H16" s="5">
        <v>63</v>
      </c>
      <c r="I16" s="3"/>
    </row>
    <row r="17" spans="1:9" ht="16.5" customHeight="1" thickTop="1" thickBot="1" x14ac:dyDescent="0.25">
      <c r="A17" s="5" t="s">
        <v>20</v>
      </c>
      <c r="B17" s="7">
        <f>SUM(B9:B16)</f>
        <v>4993</v>
      </c>
      <c r="C17" s="16"/>
      <c r="D17" s="12">
        <f>SUM(D9:D16)</f>
        <v>2283</v>
      </c>
      <c r="E17" s="3"/>
      <c r="F17" s="7">
        <f>SUM(F9:F16)</f>
        <v>1759</v>
      </c>
      <c r="G17" s="11"/>
      <c r="H17" s="12">
        <f>SUM(H9:H16)</f>
        <v>951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4012</v>
      </c>
      <c r="C19" s="15">
        <f>B19/$B$4</f>
        <v>0.80352493490887245</v>
      </c>
      <c r="D19" s="13">
        <v>2226</v>
      </c>
      <c r="E19" s="18">
        <f>D19/$D$4</f>
        <v>0.97503285151116947</v>
      </c>
      <c r="F19" s="7">
        <v>1326</v>
      </c>
      <c r="G19" s="15">
        <f>F19/$F$4</f>
        <v>0.75383740761796481</v>
      </c>
      <c r="H19" s="5">
        <v>460</v>
      </c>
      <c r="I19" s="18">
        <f>H19/$H$4</f>
        <v>0.48370136698212407</v>
      </c>
    </row>
    <row r="20" spans="1:9" ht="16.5" customHeight="1" thickTop="1" thickBot="1" x14ac:dyDescent="0.25">
      <c r="A20" s="12" t="s">
        <v>23</v>
      </c>
      <c r="B20" s="7">
        <f>+D20+F20+H20</f>
        <v>981</v>
      </c>
      <c r="C20" s="15">
        <f>B20/$B$4</f>
        <v>0.19647506509112758</v>
      </c>
      <c r="D20" s="5">
        <v>57</v>
      </c>
      <c r="E20" s="18">
        <f>D20/$D$4</f>
        <v>2.4967148488830485E-2</v>
      </c>
      <c r="F20" s="7">
        <v>433</v>
      </c>
      <c r="G20" s="15">
        <f>F20/$F$4</f>
        <v>0.24616259238203525</v>
      </c>
      <c r="H20" s="5">
        <v>491</v>
      </c>
      <c r="I20" s="18">
        <f>H20/$H$4</f>
        <v>0.51629863301787593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2172</v>
      </c>
      <c r="C22" s="15">
        <f t="shared" ref="C22:C30" si="2">B22/$B$4</f>
        <v>0.43500901261766473</v>
      </c>
      <c r="D22" s="5">
        <v>933</v>
      </c>
      <c r="E22" s="18">
        <f t="shared" ref="E22:E30" si="3">D22/$D$4</f>
        <v>0.40867279894875164</v>
      </c>
      <c r="F22" s="7">
        <v>822</v>
      </c>
      <c r="G22" s="15">
        <f t="shared" ref="G22:G30" si="4">F22/$F$4</f>
        <v>0.46731097214326323</v>
      </c>
      <c r="H22" s="5">
        <v>417</v>
      </c>
      <c r="I22" s="18">
        <f t="shared" ref="I22:I30" si="5">H22/$H$4</f>
        <v>0.43848580441640378</v>
      </c>
    </row>
    <row r="23" spans="1:9" ht="16.5" customHeight="1" thickTop="1" thickBot="1" x14ac:dyDescent="0.25">
      <c r="A23" s="5" t="s">
        <v>26</v>
      </c>
      <c r="B23" s="7">
        <f t="shared" si="1"/>
        <v>1513</v>
      </c>
      <c r="C23" s="15">
        <f t="shared" si="2"/>
        <v>0.3030242339274985</v>
      </c>
      <c r="D23" s="5">
        <v>712</v>
      </c>
      <c r="E23" s="18">
        <f t="shared" si="3"/>
        <v>0.31187034603591768</v>
      </c>
      <c r="F23" s="7">
        <v>557</v>
      </c>
      <c r="G23" s="15">
        <f t="shared" si="4"/>
        <v>0.31665719158612848</v>
      </c>
      <c r="H23" s="5">
        <v>244</v>
      </c>
      <c r="I23" s="18">
        <f t="shared" si="5"/>
        <v>0.25657202944269192</v>
      </c>
    </row>
    <row r="24" spans="1:9" ht="16.5" customHeight="1" thickTop="1" thickBot="1" x14ac:dyDescent="0.25">
      <c r="A24" s="5" t="s">
        <v>27</v>
      </c>
      <c r="B24" s="7">
        <f t="shared" si="1"/>
        <v>457</v>
      </c>
      <c r="C24" s="15">
        <f t="shared" si="2"/>
        <v>9.152813939515321E-2</v>
      </c>
      <c r="D24" s="5">
        <v>256</v>
      </c>
      <c r="E24" s="18">
        <f t="shared" si="3"/>
        <v>0.11213315812527376</v>
      </c>
      <c r="F24" s="7">
        <v>134</v>
      </c>
      <c r="G24" s="15">
        <f t="shared" si="4"/>
        <v>7.6179647527003985E-2</v>
      </c>
      <c r="H24" s="5">
        <v>67</v>
      </c>
      <c r="I24" s="18">
        <f t="shared" si="5"/>
        <v>7.0452155625657209E-2</v>
      </c>
    </row>
    <row r="25" spans="1:9" ht="16.5" customHeight="1" thickTop="1" thickBot="1" x14ac:dyDescent="0.25">
      <c r="A25" s="5" t="s">
        <v>28</v>
      </c>
      <c r="B25" s="7">
        <f t="shared" si="1"/>
        <v>312</v>
      </c>
      <c r="C25" s="15">
        <f t="shared" si="2"/>
        <v>6.248748247546565E-2</v>
      </c>
      <c r="D25" s="5">
        <v>130</v>
      </c>
      <c r="E25" s="18">
        <f t="shared" si="3"/>
        <v>5.6942619360490582E-2</v>
      </c>
      <c r="F25" s="7">
        <v>122</v>
      </c>
      <c r="G25" s="15">
        <f t="shared" si="4"/>
        <v>6.9357589539511086E-2</v>
      </c>
      <c r="H25" s="5">
        <v>60</v>
      </c>
      <c r="I25" s="18">
        <f t="shared" si="5"/>
        <v>6.3091482649842268E-2</v>
      </c>
    </row>
    <row r="26" spans="1:9" ht="16.5" customHeight="1" thickTop="1" thickBot="1" x14ac:dyDescent="0.25">
      <c r="A26" s="5" t="s">
        <v>29</v>
      </c>
      <c r="B26" s="7">
        <f t="shared" si="1"/>
        <v>361</v>
      </c>
      <c r="C26" s="15">
        <f t="shared" si="2"/>
        <v>7.2301221710394548E-2</v>
      </c>
      <c r="D26" s="5">
        <v>208</v>
      </c>
      <c r="E26" s="18">
        <f t="shared" si="3"/>
        <v>9.1108190976784936E-2</v>
      </c>
      <c r="F26" s="7">
        <v>80</v>
      </c>
      <c r="G26" s="15">
        <f t="shared" si="4"/>
        <v>4.5480386583285959E-2</v>
      </c>
      <c r="H26" s="5">
        <f>H28-H27-SUM(H22:H25)</f>
        <v>73</v>
      </c>
      <c r="I26" s="18">
        <f t="shared" si="5"/>
        <v>7.6761303890641425E-2</v>
      </c>
    </row>
    <row r="27" spans="1:9" ht="16.5" customHeight="1" thickTop="1" thickBot="1" x14ac:dyDescent="0.25">
      <c r="A27" s="5" t="s">
        <v>30</v>
      </c>
      <c r="B27" s="7">
        <f t="shared" si="1"/>
        <v>6</v>
      </c>
      <c r="C27" s="15">
        <f t="shared" si="2"/>
        <v>1.2016823552974164E-3</v>
      </c>
      <c r="D27" s="5">
        <v>1</v>
      </c>
      <c r="E27" s="18">
        <f t="shared" si="3"/>
        <v>4.3802014892685063E-4</v>
      </c>
      <c r="F27" s="7">
        <v>3</v>
      </c>
      <c r="G27" s="15">
        <f t="shared" si="4"/>
        <v>1.7055144968732233E-3</v>
      </c>
      <c r="H27" s="5">
        <v>2</v>
      </c>
      <c r="I27" s="18">
        <f t="shared" si="5"/>
        <v>2.103049421661409E-3</v>
      </c>
    </row>
    <row r="28" spans="1:9" ht="16.5" customHeight="1" thickTop="1" thickBot="1" x14ac:dyDescent="0.25">
      <c r="A28" s="5" t="s">
        <v>31</v>
      </c>
      <c r="B28" s="7">
        <f>SUM(B22:B27)</f>
        <v>4821</v>
      </c>
      <c r="C28" s="15">
        <f t="shared" si="2"/>
        <v>0.96555177248147406</v>
      </c>
      <c r="D28" s="7">
        <f>SUM(D22:D27)</f>
        <v>2240</v>
      </c>
      <c r="E28" s="18">
        <f t="shared" si="3"/>
        <v>0.98116513359614543</v>
      </c>
      <c r="F28" s="7">
        <f>SUM(F22:F27)</f>
        <v>1718</v>
      </c>
      <c r="G28" s="15">
        <f t="shared" si="4"/>
        <v>0.9766913018760659</v>
      </c>
      <c r="H28" s="7">
        <v>863</v>
      </c>
      <c r="I28" s="18">
        <f t="shared" si="5"/>
        <v>0.90746582544689802</v>
      </c>
    </row>
    <row r="29" spans="1:9" ht="16.5" customHeight="1" thickTop="1" thickBot="1" x14ac:dyDescent="0.25">
      <c r="A29" s="5" t="s">
        <v>32</v>
      </c>
      <c r="B29" s="7">
        <f>+D29+F29+H29</f>
        <v>62</v>
      </c>
      <c r="C29" s="15">
        <f t="shared" si="2"/>
        <v>1.2417384338073302E-2</v>
      </c>
      <c r="D29" s="5">
        <v>23</v>
      </c>
      <c r="E29" s="18">
        <f t="shared" si="3"/>
        <v>1.0074463425317565E-2</v>
      </c>
      <c r="F29" s="7">
        <v>18</v>
      </c>
      <c r="G29" s="15">
        <f t="shared" si="4"/>
        <v>1.023308698123934E-2</v>
      </c>
      <c r="H29" s="5">
        <v>21</v>
      </c>
      <c r="I29" s="18">
        <f t="shared" si="5"/>
        <v>2.2082018927444796E-2</v>
      </c>
    </row>
    <row r="30" spans="1:9" ht="16.5" customHeight="1" thickTop="1" thickBot="1" x14ac:dyDescent="0.25">
      <c r="A30" s="5" t="s">
        <v>33</v>
      </c>
      <c r="B30" s="7">
        <f>+D30+F30+H30</f>
        <v>110</v>
      </c>
      <c r="C30" s="15">
        <f t="shared" si="2"/>
        <v>2.2030843180452633E-2</v>
      </c>
      <c r="D30" s="5">
        <v>20</v>
      </c>
      <c r="E30" s="18">
        <f t="shared" si="3"/>
        <v>8.7604029785370123E-3</v>
      </c>
      <c r="F30" s="7">
        <v>23</v>
      </c>
      <c r="G30" s="15">
        <f t="shared" si="4"/>
        <v>1.3075611142694713E-2</v>
      </c>
      <c r="H30" s="5">
        <v>67</v>
      </c>
      <c r="I30" s="18">
        <f t="shared" si="5"/>
        <v>7.0452155625657209E-2</v>
      </c>
    </row>
    <row r="31" spans="1:9" ht="16.5" customHeight="1" thickTop="1" thickBot="1" x14ac:dyDescent="0.25">
      <c r="A31" s="5" t="s">
        <v>34</v>
      </c>
      <c r="B31" s="7">
        <f>SUM(B28:B30)</f>
        <v>4993</v>
      </c>
      <c r="C31" s="16"/>
      <c r="D31" s="12">
        <f>SUM(D28:D30)</f>
        <v>2283</v>
      </c>
      <c r="E31" s="17"/>
      <c r="F31" s="7">
        <f>SUM(F28:F30)</f>
        <v>1759</v>
      </c>
      <c r="G31" s="11"/>
      <c r="H31" s="12">
        <f>SUM(H28:H30)</f>
        <v>951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1</v>
      </c>
      <c r="C33" s="15">
        <f t="shared" ref="C33:C39" si="7">B33/$B$4</f>
        <v>2.002803925495694E-4</v>
      </c>
      <c r="D33" s="5">
        <v>1</v>
      </c>
      <c r="E33" s="18">
        <f t="shared" ref="E33:E39" si="8">D33/$D$4</f>
        <v>4.3802014892685063E-4</v>
      </c>
      <c r="F33" s="7">
        <v>0</v>
      </c>
      <c r="G33" s="15">
        <f t="shared" ref="G33:G39" si="9">F33/$F$4</f>
        <v>0</v>
      </c>
      <c r="H33" s="5">
        <v>0</v>
      </c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3280</v>
      </c>
      <c r="C34" s="15">
        <f t="shared" si="7"/>
        <v>0.65691968756258767</v>
      </c>
      <c r="D34" s="13">
        <v>2272</v>
      </c>
      <c r="E34" s="18">
        <f t="shared" si="8"/>
        <v>0.99518177836180466</v>
      </c>
      <c r="F34" s="7">
        <v>917</v>
      </c>
      <c r="G34" s="15">
        <f t="shared" si="9"/>
        <v>0.52131893121091533</v>
      </c>
      <c r="H34" s="5">
        <v>91</v>
      </c>
      <c r="I34" s="18">
        <f t="shared" si="10"/>
        <v>9.5688748685594113E-2</v>
      </c>
    </row>
    <row r="35" spans="1:9" ht="16.5" customHeight="1" thickTop="1" thickBot="1" x14ac:dyDescent="0.25">
      <c r="A35" s="5" t="s">
        <v>38</v>
      </c>
      <c r="B35" s="7">
        <f t="shared" si="6"/>
        <v>356</v>
      </c>
      <c r="C35" s="15">
        <f t="shared" si="7"/>
        <v>7.1299819747646709E-2</v>
      </c>
      <c r="D35" s="5">
        <v>5</v>
      </c>
      <c r="E35" s="18">
        <f t="shared" si="8"/>
        <v>2.1901007446342531E-3</v>
      </c>
      <c r="F35" s="7">
        <v>212</v>
      </c>
      <c r="G35" s="15">
        <f t="shared" si="9"/>
        <v>0.12052302444570778</v>
      </c>
      <c r="H35" s="5">
        <v>139</v>
      </c>
      <c r="I35" s="18">
        <f t="shared" si="10"/>
        <v>0.14616193480546794</v>
      </c>
    </row>
    <row r="36" spans="1:9" ht="16.5" customHeight="1" thickTop="1" thickBot="1" x14ac:dyDescent="0.25">
      <c r="A36" s="5" t="s">
        <v>39</v>
      </c>
      <c r="B36" s="7">
        <f t="shared" si="6"/>
        <v>810</v>
      </c>
      <c r="C36" s="15">
        <f t="shared" si="7"/>
        <v>0.16222711796515121</v>
      </c>
      <c r="D36" s="5">
        <v>4</v>
      </c>
      <c r="E36" s="18">
        <f t="shared" si="8"/>
        <v>1.7520805957074025E-3</v>
      </c>
      <c r="F36" s="7">
        <v>398</v>
      </c>
      <c r="G36" s="15">
        <f t="shared" si="9"/>
        <v>0.22626492325184763</v>
      </c>
      <c r="H36" s="5">
        <v>408</v>
      </c>
      <c r="I36" s="18">
        <f t="shared" si="10"/>
        <v>0.42902208201892744</v>
      </c>
    </row>
    <row r="37" spans="1:9" ht="16.5" customHeight="1" thickTop="1" thickBot="1" x14ac:dyDescent="0.25">
      <c r="A37" s="5" t="s">
        <v>40</v>
      </c>
      <c r="B37" s="7">
        <f t="shared" si="6"/>
        <v>349</v>
      </c>
      <c r="C37" s="15">
        <f t="shared" si="7"/>
        <v>6.9897856999799723E-2</v>
      </c>
      <c r="D37" s="5">
        <v>0</v>
      </c>
      <c r="E37" s="18">
        <f t="shared" si="8"/>
        <v>0</v>
      </c>
      <c r="F37" s="7">
        <v>158</v>
      </c>
      <c r="G37" s="15">
        <f t="shared" si="9"/>
        <v>8.982376350198977E-2</v>
      </c>
      <c r="H37" s="5">
        <v>191</v>
      </c>
      <c r="I37" s="18">
        <f t="shared" si="10"/>
        <v>0.20084121976866456</v>
      </c>
    </row>
    <row r="38" spans="1:9" ht="16.5" customHeight="1" thickTop="1" thickBot="1" x14ac:dyDescent="0.25">
      <c r="A38" s="5" t="s">
        <v>41</v>
      </c>
      <c r="B38" s="7">
        <f t="shared" si="6"/>
        <v>140</v>
      </c>
      <c r="C38" s="15">
        <f t="shared" si="7"/>
        <v>2.8039254956939715E-2</v>
      </c>
      <c r="D38" s="5">
        <v>0</v>
      </c>
      <c r="E38" s="18">
        <f t="shared" si="8"/>
        <v>0</v>
      </c>
      <c r="F38" s="7">
        <v>53</v>
      </c>
      <c r="G38" s="15">
        <f t="shared" si="9"/>
        <v>3.0130756111426946E-2</v>
      </c>
      <c r="H38" s="5">
        <v>87</v>
      </c>
      <c r="I38" s="18">
        <f t="shared" si="10"/>
        <v>9.1482649842271294E-2</v>
      </c>
    </row>
    <row r="39" spans="1:9" ht="16.5" customHeight="1" thickTop="1" thickBot="1" x14ac:dyDescent="0.25">
      <c r="A39" s="5" t="s">
        <v>42</v>
      </c>
      <c r="B39" s="7">
        <f t="shared" si="6"/>
        <v>41</v>
      </c>
      <c r="C39" s="15">
        <f t="shared" si="7"/>
        <v>8.2114960945323459E-3</v>
      </c>
      <c r="D39" s="5">
        <v>0</v>
      </c>
      <c r="E39" s="18">
        <f t="shared" si="8"/>
        <v>0</v>
      </c>
      <c r="F39" s="7">
        <v>13</v>
      </c>
      <c r="G39" s="15">
        <f t="shared" si="9"/>
        <v>7.390562819783968E-3</v>
      </c>
      <c r="H39" s="5">
        <v>28</v>
      </c>
      <c r="I39" s="18">
        <f t="shared" si="10"/>
        <v>2.9442691903259727E-2</v>
      </c>
    </row>
    <row r="40" spans="1:9" ht="16.5" customHeight="1" thickTop="1" thickBot="1" x14ac:dyDescent="0.25">
      <c r="A40" s="5" t="s">
        <v>43</v>
      </c>
      <c r="B40" s="23">
        <v>23.82</v>
      </c>
      <c r="C40" s="11"/>
      <c r="D40" s="25">
        <v>17.97</v>
      </c>
      <c r="E40" s="19"/>
      <c r="F40" s="23">
        <v>25.28</v>
      </c>
      <c r="G40" s="11"/>
      <c r="H40" s="25">
        <v>31.99</v>
      </c>
      <c r="I40" s="19"/>
    </row>
    <row r="41" spans="1:9" ht="16.5" customHeight="1" thickTop="1" thickBot="1" x14ac:dyDescent="0.25">
      <c r="A41" s="5" t="s">
        <v>44</v>
      </c>
      <c r="B41" s="7">
        <v>20</v>
      </c>
      <c r="C41" s="7"/>
      <c r="D41" s="5">
        <v>18</v>
      </c>
      <c r="E41" s="5"/>
      <c r="F41" s="7">
        <v>22</v>
      </c>
      <c r="G41" s="7"/>
      <c r="H41" s="5">
        <v>29</v>
      </c>
      <c r="I41" s="5"/>
    </row>
    <row r="42" spans="1:9" ht="16.5" customHeight="1" thickTop="1" thickBot="1" x14ac:dyDescent="0.25">
      <c r="A42" s="20" t="s">
        <v>45</v>
      </c>
      <c r="B42" s="11"/>
      <c r="C42" s="11"/>
      <c r="D42" s="24">
        <v>22.38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3.2820999999999998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J1" sqref="J1:O1048576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1" t="s">
        <v>54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D4+F4+H4</f>
        <v>5180</v>
      </c>
      <c r="C4" s="8"/>
      <c r="D4" s="9">
        <f>D6+D7</f>
        <v>2427</v>
      </c>
      <c r="E4" s="9"/>
      <c r="F4" s="10">
        <f>F6+F7</f>
        <v>1597</v>
      </c>
      <c r="G4" s="10"/>
      <c r="H4" s="9">
        <f>H6+H7</f>
        <v>1156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D6+F6+H6</f>
        <v>3239</v>
      </c>
      <c r="C6" s="15">
        <f>B6/$B$4</f>
        <v>0.62528957528957529</v>
      </c>
      <c r="D6" s="5">
        <v>1477</v>
      </c>
      <c r="E6" s="18">
        <f>D6/$D$4</f>
        <v>0.60857025133910181</v>
      </c>
      <c r="F6" s="7">
        <v>963</v>
      </c>
      <c r="G6" s="15">
        <f>F6/$F$4</f>
        <v>0.60300563556668751</v>
      </c>
      <c r="H6" s="5">
        <v>799</v>
      </c>
      <c r="I6" s="18">
        <f>H6/$H$4</f>
        <v>0.69117647058823528</v>
      </c>
    </row>
    <row r="7" spans="1:9" ht="16.5" customHeight="1" thickTop="1" thickBot="1" x14ac:dyDescent="0.25">
      <c r="A7" s="5" t="s">
        <v>11</v>
      </c>
      <c r="B7" s="7">
        <f>D7+F7+H7</f>
        <v>1941</v>
      </c>
      <c r="C7" s="15">
        <f>B7/$B$4</f>
        <v>0.37471042471042471</v>
      </c>
      <c r="D7" s="5">
        <v>950</v>
      </c>
      <c r="E7" s="18">
        <f>D7/$D$4</f>
        <v>0.39142974866089825</v>
      </c>
      <c r="F7" s="7">
        <v>634</v>
      </c>
      <c r="G7" s="15">
        <f>F7/$F$4</f>
        <v>0.39699436443331249</v>
      </c>
      <c r="H7" s="5">
        <v>357</v>
      </c>
      <c r="I7" s="18">
        <f>H7/$H$4</f>
        <v>0.30882352941176472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5" si="0">+D9+F9+H9</f>
        <v>3861</v>
      </c>
      <c r="C9" s="15">
        <f>B9/(B16-B15)</f>
        <v>0.80723395358561567</v>
      </c>
      <c r="D9" s="5">
        <v>1819</v>
      </c>
      <c r="E9" s="18">
        <f>D9/(D16-D15)</f>
        <v>0.80273609885260366</v>
      </c>
      <c r="F9" s="7">
        <v>1176</v>
      </c>
      <c r="G9" s="15">
        <f>F9/(F16-F15)</f>
        <v>0.81440443213296398</v>
      </c>
      <c r="H9" s="5">
        <v>866</v>
      </c>
      <c r="I9" s="18">
        <f>H9/(H16-H15)</f>
        <v>0.80708294501397948</v>
      </c>
    </row>
    <row r="10" spans="1:9" ht="16.5" customHeight="1" thickTop="1" thickBot="1" x14ac:dyDescent="0.25">
      <c r="A10" s="5" t="s">
        <v>14</v>
      </c>
      <c r="B10" s="7">
        <f t="shared" si="0"/>
        <v>511</v>
      </c>
      <c r="C10" s="15">
        <f>B10/(B16-B15)</f>
        <v>0.10683671335981601</v>
      </c>
      <c r="D10" s="5">
        <v>291</v>
      </c>
      <c r="E10" s="18">
        <f>D10/(D16-D15)</f>
        <v>0.12842012356575463</v>
      </c>
      <c r="F10" s="7">
        <v>145</v>
      </c>
      <c r="G10" s="15">
        <f>F10/(F16-F15)</f>
        <v>0.10041551246537396</v>
      </c>
      <c r="H10" s="5">
        <v>75</v>
      </c>
      <c r="I10" s="18">
        <f>H10/(H16-H15)</f>
        <v>6.9897483690587139E-2</v>
      </c>
    </row>
    <row r="11" spans="1:9" ht="16.5" customHeight="1" thickTop="1" thickBot="1" x14ac:dyDescent="0.25">
      <c r="A11" s="5" t="s">
        <v>15</v>
      </c>
      <c r="B11" s="7">
        <f t="shared" si="0"/>
        <v>187</v>
      </c>
      <c r="C11" s="15">
        <f>B11/(B16-B15)</f>
        <v>3.9096801170813295E-2</v>
      </c>
      <c r="D11" s="5">
        <v>82</v>
      </c>
      <c r="E11" s="18">
        <f>D11/(D16-D15)</f>
        <v>3.618711385701677E-2</v>
      </c>
      <c r="F11" s="7">
        <v>66</v>
      </c>
      <c r="G11" s="15">
        <f>F11/(F16-F15)</f>
        <v>4.5706371191135735E-2</v>
      </c>
      <c r="H11" s="5">
        <v>39</v>
      </c>
      <c r="I11" s="18">
        <f>H11/(H16-H15)</f>
        <v>3.6346691519105315E-2</v>
      </c>
    </row>
    <row r="12" spans="1:9" ht="16.5" customHeight="1" thickTop="1" thickBot="1" x14ac:dyDescent="0.25">
      <c r="A12" s="5" t="s">
        <v>16</v>
      </c>
      <c r="B12" s="7">
        <f t="shared" si="0"/>
        <v>102</v>
      </c>
      <c r="C12" s="15">
        <f>B12/(B16-B15)</f>
        <v>2.1325527911352709E-2</v>
      </c>
      <c r="D12" s="5">
        <v>47</v>
      </c>
      <c r="E12" s="18">
        <f>D12/(D16-D15)</f>
        <v>2.0741394527802295E-2</v>
      </c>
      <c r="F12" s="7">
        <v>36</v>
      </c>
      <c r="G12" s="15">
        <f>F12/(F16-F15)</f>
        <v>2.4930747922437674E-2</v>
      </c>
      <c r="H12" s="5">
        <v>19</v>
      </c>
      <c r="I12" s="18">
        <f>H12/(H16-H15)</f>
        <v>1.7707362534948742E-2</v>
      </c>
    </row>
    <row r="13" spans="1:9" ht="16.5" customHeight="1" thickTop="1" thickBot="1" x14ac:dyDescent="0.25">
      <c r="A13" s="5" t="s">
        <v>17</v>
      </c>
      <c r="B13" s="7">
        <f t="shared" si="0"/>
        <v>24</v>
      </c>
      <c r="C13" s="15">
        <f>B13/(B16-B15)</f>
        <v>5.0177712732594609E-3</v>
      </c>
      <c r="D13" s="5">
        <v>9</v>
      </c>
      <c r="E13" s="18">
        <f>D13/(D16-D15)</f>
        <v>3.9717563989408646E-3</v>
      </c>
      <c r="F13" s="7">
        <v>6</v>
      </c>
      <c r="G13" s="15">
        <f>F13/(F16-F15)</f>
        <v>4.1551246537396124E-3</v>
      </c>
      <c r="H13" s="5">
        <v>9</v>
      </c>
      <c r="I13" s="18">
        <f>H13/(H16-H15)</f>
        <v>8.3876980428704562E-3</v>
      </c>
    </row>
    <row r="14" spans="1:9" ht="16.5" customHeight="1" thickTop="1" thickBot="1" x14ac:dyDescent="0.25">
      <c r="A14" s="5" t="s">
        <v>18</v>
      </c>
      <c r="B14" s="7">
        <f t="shared" si="0"/>
        <v>98</v>
      </c>
      <c r="C14" s="15">
        <f>B14/(B16-B15)</f>
        <v>2.0489232699142799E-2</v>
      </c>
      <c r="D14" s="5">
        <v>18</v>
      </c>
      <c r="E14" s="18">
        <f>D14/(D16-D15)</f>
        <v>7.9435127978817292E-3</v>
      </c>
      <c r="F14" s="7">
        <v>15</v>
      </c>
      <c r="G14" s="15">
        <f>F14/(F16-F15)</f>
        <v>1.038781163434903E-2</v>
      </c>
      <c r="H14" s="5">
        <v>65</v>
      </c>
      <c r="I14" s="18">
        <f>H14/(H16-H15)</f>
        <v>6.0577819198508853E-2</v>
      </c>
    </row>
    <row r="15" spans="1:9" ht="16.5" customHeight="1" thickTop="1" thickBot="1" x14ac:dyDescent="0.25">
      <c r="A15" s="5" t="s">
        <v>19</v>
      </c>
      <c r="B15" s="7">
        <f t="shared" si="0"/>
        <v>397</v>
      </c>
      <c r="C15" s="16"/>
      <c r="D15" s="5">
        <v>161</v>
      </c>
      <c r="E15" s="22"/>
      <c r="F15" s="7">
        <v>153</v>
      </c>
      <c r="G15" s="11"/>
      <c r="H15" s="5">
        <v>83</v>
      </c>
      <c r="I15" s="3"/>
    </row>
    <row r="16" spans="1:9" ht="16.5" customHeight="1" thickTop="1" thickBot="1" x14ac:dyDescent="0.25">
      <c r="A16" s="5" t="s">
        <v>20</v>
      </c>
      <c r="B16" s="7">
        <f>SUM(B9:B15)</f>
        <v>5180</v>
      </c>
      <c r="C16" s="16"/>
      <c r="D16" s="12">
        <f>SUM(D9:D15)</f>
        <v>2427</v>
      </c>
      <c r="E16" s="3"/>
      <c r="F16" s="7">
        <f>SUM(F9:F15)</f>
        <v>1597</v>
      </c>
      <c r="G16" s="11"/>
      <c r="H16" s="12">
        <f>SUM(H9:H15)</f>
        <v>1156</v>
      </c>
      <c r="I16" s="3"/>
    </row>
    <row r="17" spans="1:9" ht="16.5" customHeight="1" thickTop="1" thickBot="1" x14ac:dyDescent="0.25">
      <c r="A17" s="76" t="s">
        <v>21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 thickTop="1" thickBot="1" x14ac:dyDescent="0.25">
      <c r="A18" s="12" t="s">
        <v>22</v>
      </c>
      <c r="B18" s="7">
        <f>+D18+F18+H18</f>
        <v>4034</v>
      </c>
      <c r="C18" s="15">
        <f>B18/$B$4</f>
        <v>0.77876447876447874</v>
      </c>
      <c r="D18" s="13">
        <v>2330</v>
      </c>
      <c r="E18" s="18">
        <f>D18/$D$4</f>
        <v>0.96003296250515036</v>
      </c>
      <c r="F18" s="7">
        <v>1189</v>
      </c>
      <c r="G18" s="15">
        <f>F18/$F$4</f>
        <v>0.74452097683155916</v>
      </c>
      <c r="H18" s="5">
        <v>515</v>
      </c>
      <c r="I18" s="18">
        <f>H18/$H$4</f>
        <v>0.44550173010380623</v>
      </c>
    </row>
    <row r="19" spans="1:9" ht="16.5" customHeight="1" thickTop="1" thickBot="1" x14ac:dyDescent="0.25">
      <c r="A19" s="12" t="s">
        <v>23</v>
      </c>
      <c r="B19" s="7">
        <f>+D19+F19+H19</f>
        <v>1146</v>
      </c>
      <c r="C19" s="15">
        <f>B19/$B$4</f>
        <v>0.22123552123552123</v>
      </c>
      <c r="D19" s="5">
        <v>97</v>
      </c>
      <c r="E19" s="18">
        <f>D19/$D$4</f>
        <v>3.996703749484961E-2</v>
      </c>
      <c r="F19" s="7">
        <v>408</v>
      </c>
      <c r="G19" s="15">
        <f>F19/$F$4</f>
        <v>0.25547902316844084</v>
      </c>
      <c r="H19" s="5">
        <v>641</v>
      </c>
      <c r="I19" s="18">
        <f>H19/$H$4</f>
        <v>0.55449826989619377</v>
      </c>
    </row>
    <row r="20" spans="1:9" ht="16.5" customHeight="1" thickTop="1" thickBot="1" x14ac:dyDescent="0.25">
      <c r="A20" s="76" t="s">
        <v>24</v>
      </c>
      <c r="B20" s="76"/>
      <c r="C20" s="76"/>
      <c r="D20" s="76"/>
      <c r="E20" s="76"/>
      <c r="F20" s="76"/>
      <c r="G20" s="76"/>
      <c r="H20" s="76"/>
      <c r="I20" s="76"/>
    </row>
    <row r="21" spans="1:9" ht="16.5" customHeight="1" thickTop="1" thickBot="1" x14ac:dyDescent="0.25">
      <c r="A21" s="5" t="s">
        <v>25</v>
      </c>
      <c r="B21" s="7">
        <f t="shared" ref="B21:B26" si="1">+D21+F21+H21</f>
        <v>2275</v>
      </c>
      <c r="C21" s="15">
        <f t="shared" ref="C21:C29" si="2">B21/$B$4</f>
        <v>0.4391891891891892</v>
      </c>
      <c r="D21" s="5">
        <v>1000</v>
      </c>
      <c r="E21" s="18">
        <f t="shared" ref="E21:E29" si="3">D21/$D$4</f>
        <v>0.41203131437989288</v>
      </c>
      <c r="F21" s="7">
        <v>770</v>
      </c>
      <c r="G21" s="15">
        <f t="shared" ref="G21:G29" si="4">F21/$F$4</f>
        <v>0.48215403882279273</v>
      </c>
      <c r="H21" s="5">
        <v>505</v>
      </c>
      <c r="I21" s="18">
        <f t="shared" ref="I21:I29" si="5">H21/$H$4</f>
        <v>0.43685121107266434</v>
      </c>
    </row>
    <row r="22" spans="1:9" ht="16.5" customHeight="1" thickTop="1" thickBot="1" x14ac:dyDescent="0.25">
      <c r="A22" s="5" t="s">
        <v>26</v>
      </c>
      <c r="B22" s="7">
        <f t="shared" si="1"/>
        <v>1536</v>
      </c>
      <c r="C22" s="15">
        <f t="shared" si="2"/>
        <v>0.29652509652509651</v>
      </c>
      <c r="D22" s="5">
        <v>739</v>
      </c>
      <c r="E22" s="18">
        <f t="shared" si="3"/>
        <v>0.30449114132674082</v>
      </c>
      <c r="F22" s="7">
        <v>507</v>
      </c>
      <c r="G22" s="15">
        <f t="shared" si="4"/>
        <v>0.3174702567313713</v>
      </c>
      <c r="H22" s="5">
        <v>290</v>
      </c>
      <c r="I22" s="18">
        <f t="shared" si="5"/>
        <v>0.2508650519031142</v>
      </c>
    </row>
    <row r="23" spans="1:9" ht="16.5" customHeight="1" thickTop="1" thickBot="1" x14ac:dyDescent="0.25">
      <c r="A23" s="5" t="s">
        <v>27</v>
      </c>
      <c r="B23" s="7">
        <f t="shared" si="1"/>
        <v>456</v>
      </c>
      <c r="C23" s="15">
        <f t="shared" si="2"/>
        <v>8.803088803088803E-2</v>
      </c>
      <c r="D23" s="5">
        <v>234</v>
      </c>
      <c r="E23" s="18">
        <f t="shared" si="3"/>
        <v>9.6415327564894932E-2</v>
      </c>
      <c r="F23" s="7">
        <v>111</v>
      </c>
      <c r="G23" s="15">
        <f t="shared" si="4"/>
        <v>6.9505322479649342E-2</v>
      </c>
      <c r="H23" s="5">
        <v>111</v>
      </c>
      <c r="I23" s="18">
        <f t="shared" si="5"/>
        <v>9.6020761245674741E-2</v>
      </c>
    </row>
    <row r="24" spans="1:9" ht="16.5" customHeight="1" thickTop="1" thickBot="1" x14ac:dyDescent="0.25">
      <c r="A24" s="5" t="s">
        <v>28</v>
      </c>
      <c r="B24" s="7">
        <f t="shared" si="1"/>
        <v>358</v>
      </c>
      <c r="C24" s="15">
        <f t="shared" si="2"/>
        <v>6.911196911196911E-2</v>
      </c>
      <c r="D24" s="5">
        <v>183</v>
      </c>
      <c r="E24" s="18">
        <f t="shared" si="3"/>
        <v>7.5401730531520397E-2</v>
      </c>
      <c r="F24" s="7">
        <v>105</v>
      </c>
      <c r="G24" s="15">
        <f t="shared" si="4"/>
        <v>6.5748278021289921E-2</v>
      </c>
      <c r="H24" s="5">
        <v>70</v>
      </c>
      <c r="I24" s="18">
        <f t="shared" si="5"/>
        <v>6.0553633217993078E-2</v>
      </c>
    </row>
    <row r="25" spans="1:9" ht="16.5" customHeight="1" thickTop="1" thickBot="1" x14ac:dyDescent="0.25">
      <c r="A25" s="5" t="s">
        <v>29</v>
      </c>
      <c r="B25" s="7">
        <f t="shared" si="1"/>
        <v>375</v>
      </c>
      <c r="C25" s="15">
        <f t="shared" si="2"/>
        <v>7.2393822393822388E-2</v>
      </c>
      <c r="D25" s="5">
        <v>213</v>
      </c>
      <c r="E25" s="18">
        <f t="shared" si="3"/>
        <v>8.7762669962917178E-2</v>
      </c>
      <c r="F25" s="7">
        <v>70</v>
      </c>
      <c r="G25" s="15">
        <f t="shared" si="4"/>
        <v>4.3832185347526614E-2</v>
      </c>
      <c r="H25" s="5">
        <f>H27-SUM(H21:H24)</f>
        <v>92</v>
      </c>
      <c r="I25" s="18">
        <f t="shared" si="5"/>
        <v>7.9584775086505188E-2</v>
      </c>
    </row>
    <row r="26" spans="1:9" ht="16.5" customHeight="1" thickTop="1" thickBot="1" x14ac:dyDescent="0.25">
      <c r="A26" s="5" t="s">
        <v>30</v>
      </c>
      <c r="B26" s="7">
        <f t="shared" si="1"/>
        <v>3</v>
      </c>
      <c r="C26" s="15">
        <f t="shared" si="2"/>
        <v>5.7915057915057912E-4</v>
      </c>
      <c r="D26" s="5">
        <v>1</v>
      </c>
      <c r="E26" s="18">
        <f t="shared" si="3"/>
        <v>4.1203131437989287E-4</v>
      </c>
      <c r="F26" s="7">
        <v>2</v>
      </c>
      <c r="G26" s="15">
        <f t="shared" si="4"/>
        <v>1.2523481527864746E-3</v>
      </c>
      <c r="H26" s="5">
        <v>0</v>
      </c>
      <c r="I26" s="18">
        <f t="shared" si="5"/>
        <v>0</v>
      </c>
    </row>
    <row r="27" spans="1:9" ht="16.5" customHeight="1" thickTop="1" thickBot="1" x14ac:dyDescent="0.25">
      <c r="A27" s="5" t="s">
        <v>31</v>
      </c>
      <c r="B27" s="7">
        <f>SUM(B21:B26)</f>
        <v>5003</v>
      </c>
      <c r="C27" s="15">
        <f t="shared" si="2"/>
        <v>0.9658301158301158</v>
      </c>
      <c r="D27" s="12">
        <f>SUM(D21:D26)</f>
        <v>2370</v>
      </c>
      <c r="E27" s="18">
        <f t="shared" si="3"/>
        <v>0.97651421508034608</v>
      </c>
      <c r="F27" s="7">
        <f>SUM(F21:F26)</f>
        <v>1565</v>
      </c>
      <c r="G27" s="15">
        <f t="shared" si="4"/>
        <v>0.97996242955541646</v>
      </c>
      <c r="H27" s="7">
        <v>1068</v>
      </c>
      <c r="I27" s="18">
        <f t="shared" si="5"/>
        <v>0.92387543252595161</v>
      </c>
    </row>
    <row r="28" spans="1:9" ht="16.5" customHeight="1" thickTop="1" thickBot="1" x14ac:dyDescent="0.25">
      <c r="A28" s="5" t="s">
        <v>32</v>
      </c>
      <c r="B28" s="7">
        <f>+D28+F28+H28</f>
        <v>79</v>
      </c>
      <c r="C28" s="15">
        <f t="shared" si="2"/>
        <v>1.525096525096525E-2</v>
      </c>
      <c r="D28" s="5">
        <v>39</v>
      </c>
      <c r="E28" s="18">
        <f t="shared" si="3"/>
        <v>1.6069221260815822E-2</v>
      </c>
      <c r="F28" s="7">
        <v>17</v>
      </c>
      <c r="G28" s="15">
        <f t="shared" si="4"/>
        <v>1.0644959298685034E-2</v>
      </c>
      <c r="H28" s="5">
        <v>23</v>
      </c>
      <c r="I28" s="18">
        <f t="shared" si="5"/>
        <v>1.9896193771626297E-2</v>
      </c>
    </row>
    <row r="29" spans="1:9" ht="16.5" customHeight="1" thickTop="1" thickBot="1" x14ac:dyDescent="0.25">
      <c r="A29" s="5" t="s">
        <v>33</v>
      </c>
      <c r="B29" s="7">
        <f>+D29+F29+H29</f>
        <v>98</v>
      </c>
      <c r="C29" s="15">
        <f t="shared" si="2"/>
        <v>1.891891891891892E-2</v>
      </c>
      <c r="D29" s="5">
        <v>18</v>
      </c>
      <c r="E29" s="18">
        <f t="shared" si="3"/>
        <v>7.4165636588380719E-3</v>
      </c>
      <c r="F29" s="7">
        <v>15</v>
      </c>
      <c r="G29" s="15">
        <f t="shared" si="4"/>
        <v>9.3926111458985592E-3</v>
      </c>
      <c r="H29" s="5">
        <v>65</v>
      </c>
      <c r="I29" s="18">
        <f t="shared" si="5"/>
        <v>5.6228373702422146E-2</v>
      </c>
    </row>
    <row r="30" spans="1:9" ht="16.5" customHeight="1" thickTop="1" thickBot="1" x14ac:dyDescent="0.25">
      <c r="A30" s="5" t="s">
        <v>34</v>
      </c>
      <c r="B30" s="7">
        <f>SUM(B27:B29)</f>
        <v>5180</v>
      </c>
      <c r="C30" s="16"/>
      <c r="D30" s="12">
        <f>SUM(D27:D29)</f>
        <v>2427</v>
      </c>
      <c r="E30" s="17"/>
      <c r="F30" s="7">
        <f>SUM(F27:F29)</f>
        <v>1597</v>
      </c>
      <c r="G30" s="11"/>
      <c r="H30" s="12">
        <f>SUM(H27:H29)</f>
        <v>1156</v>
      </c>
      <c r="I30" s="3"/>
    </row>
    <row r="31" spans="1:9" ht="16.5" customHeight="1" thickTop="1" thickBot="1" x14ac:dyDescent="0.25">
      <c r="A31" s="76" t="s">
        <v>35</v>
      </c>
      <c r="B31" s="76"/>
      <c r="C31" s="76"/>
      <c r="D31" s="76"/>
      <c r="E31" s="76"/>
      <c r="F31" s="76"/>
      <c r="G31" s="76"/>
      <c r="H31" s="76"/>
      <c r="I31" s="76"/>
    </row>
    <row r="32" spans="1:9" ht="16.5" customHeight="1" thickTop="1" thickBot="1" x14ac:dyDescent="0.25">
      <c r="A32" s="5" t="s">
        <v>36</v>
      </c>
      <c r="B32" s="7">
        <f t="shared" ref="B32:B38" si="6">+D32+F32+H32</f>
        <v>2</v>
      </c>
      <c r="C32" s="15">
        <f t="shared" ref="C32:C38" si="7">B32/$B$4</f>
        <v>3.861003861003861E-4</v>
      </c>
      <c r="D32" s="5">
        <v>2</v>
      </c>
      <c r="E32" s="18">
        <f t="shared" ref="E32:E38" si="8">D32/$D$4</f>
        <v>8.2406262875978574E-4</v>
      </c>
      <c r="F32" s="7">
        <v>0</v>
      </c>
      <c r="G32" s="15">
        <f t="shared" ref="G32:G38" si="9">F32/$F$4</f>
        <v>0</v>
      </c>
      <c r="H32" s="5">
        <v>0</v>
      </c>
      <c r="I32" s="18">
        <f t="shared" ref="I32:I38" si="10">H32/$H$4</f>
        <v>0</v>
      </c>
    </row>
    <row r="33" spans="1:9" ht="16.5" customHeight="1" thickTop="1" thickBot="1" x14ac:dyDescent="0.25">
      <c r="A33" s="5" t="s">
        <v>37</v>
      </c>
      <c r="B33" s="7">
        <f t="shared" si="6"/>
        <v>3366</v>
      </c>
      <c r="C33" s="15">
        <f t="shared" si="7"/>
        <v>0.64980694980694975</v>
      </c>
      <c r="D33" s="13">
        <v>2412</v>
      </c>
      <c r="E33" s="18">
        <f t="shared" si="8"/>
        <v>0.99381953028430159</v>
      </c>
      <c r="F33" s="7">
        <v>861</v>
      </c>
      <c r="G33" s="15">
        <f t="shared" si="9"/>
        <v>0.53913587977457733</v>
      </c>
      <c r="H33" s="5">
        <v>93</v>
      </c>
      <c r="I33" s="18">
        <f t="shared" si="10"/>
        <v>8.0449826989619375E-2</v>
      </c>
    </row>
    <row r="34" spans="1:9" ht="16.5" customHeight="1" thickTop="1" thickBot="1" x14ac:dyDescent="0.25">
      <c r="A34" s="5" t="s">
        <v>38</v>
      </c>
      <c r="B34" s="7">
        <f t="shared" si="6"/>
        <v>400</v>
      </c>
      <c r="C34" s="15">
        <f t="shared" si="7"/>
        <v>7.7220077220077218E-2</v>
      </c>
      <c r="D34" s="5">
        <v>2</v>
      </c>
      <c r="E34" s="18">
        <f t="shared" si="8"/>
        <v>8.2406262875978574E-4</v>
      </c>
      <c r="F34" s="7">
        <v>199</v>
      </c>
      <c r="G34" s="15">
        <f t="shared" si="9"/>
        <v>0.12460864120225423</v>
      </c>
      <c r="H34" s="5">
        <v>199</v>
      </c>
      <c r="I34" s="18">
        <f t="shared" si="10"/>
        <v>0.17214532871972318</v>
      </c>
    </row>
    <row r="35" spans="1:9" ht="16.5" customHeight="1" thickTop="1" thickBot="1" x14ac:dyDescent="0.25">
      <c r="A35" s="5" t="s">
        <v>39</v>
      </c>
      <c r="B35" s="7">
        <f t="shared" si="6"/>
        <v>797</v>
      </c>
      <c r="C35" s="15">
        <f t="shared" si="7"/>
        <v>0.15386100386100385</v>
      </c>
      <c r="D35" s="5">
        <v>9</v>
      </c>
      <c r="E35" s="18">
        <f t="shared" si="8"/>
        <v>3.708281829419036E-3</v>
      </c>
      <c r="F35" s="7">
        <v>348</v>
      </c>
      <c r="G35" s="15">
        <f t="shared" si="9"/>
        <v>0.21790857858484658</v>
      </c>
      <c r="H35" s="5">
        <v>440</v>
      </c>
      <c r="I35" s="18">
        <f t="shared" si="10"/>
        <v>0.38062283737024222</v>
      </c>
    </row>
    <row r="36" spans="1:9" ht="16.5" customHeight="1" thickTop="1" thickBot="1" x14ac:dyDescent="0.25">
      <c r="A36" s="5" t="s">
        <v>40</v>
      </c>
      <c r="B36" s="7">
        <f t="shared" si="6"/>
        <v>342</v>
      </c>
      <c r="C36" s="15">
        <f t="shared" si="7"/>
        <v>6.6023166023166019E-2</v>
      </c>
      <c r="D36" s="5">
        <v>1</v>
      </c>
      <c r="E36" s="18">
        <f t="shared" si="8"/>
        <v>4.1203131437989287E-4</v>
      </c>
      <c r="F36" s="7">
        <v>117</v>
      </c>
      <c r="G36" s="15">
        <f t="shared" si="9"/>
        <v>7.3262366938008763E-2</v>
      </c>
      <c r="H36" s="5">
        <v>224</v>
      </c>
      <c r="I36" s="18">
        <f t="shared" si="10"/>
        <v>0.19377162629757785</v>
      </c>
    </row>
    <row r="37" spans="1:9" ht="16.5" customHeight="1" thickTop="1" thickBot="1" x14ac:dyDescent="0.25">
      <c r="A37" s="5" t="s">
        <v>41</v>
      </c>
      <c r="B37" s="7">
        <f t="shared" si="6"/>
        <v>186</v>
      </c>
      <c r="C37" s="15">
        <f t="shared" si="7"/>
        <v>3.5907335907335906E-2</v>
      </c>
      <c r="D37" s="5">
        <v>0</v>
      </c>
      <c r="E37" s="18">
        <f t="shared" si="8"/>
        <v>0</v>
      </c>
      <c r="F37" s="7">
        <v>49</v>
      </c>
      <c r="G37" s="15">
        <f t="shared" si="9"/>
        <v>3.0682529743268627E-2</v>
      </c>
      <c r="H37" s="5">
        <v>137</v>
      </c>
      <c r="I37" s="18">
        <f t="shared" si="10"/>
        <v>0.1185121107266436</v>
      </c>
    </row>
    <row r="38" spans="1:9" ht="16.5" customHeight="1" thickTop="1" thickBot="1" x14ac:dyDescent="0.25">
      <c r="A38" s="5" t="s">
        <v>42</v>
      </c>
      <c r="B38" s="7">
        <f t="shared" si="6"/>
        <v>51</v>
      </c>
      <c r="C38" s="15">
        <f t="shared" si="7"/>
        <v>9.8455598455598464E-3</v>
      </c>
      <c r="D38" s="5">
        <v>0</v>
      </c>
      <c r="E38" s="18">
        <f t="shared" si="8"/>
        <v>0</v>
      </c>
      <c r="F38" s="7">
        <v>5</v>
      </c>
      <c r="G38" s="15">
        <f t="shared" si="9"/>
        <v>3.1308703819661866E-3</v>
      </c>
      <c r="H38" s="5">
        <v>46</v>
      </c>
      <c r="I38" s="18">
        <f t="shared" si="10"/>
        <v>3.9792387543252594E-2</v>
      </c>
    </row>
    <row r="39" spans="1:9" ht="16.5" customHeight="1" thickTop="1" thickBot="1" x14ac:dyDescent="0.25">
      <c r="A39" s="5" t="s">
        <v>43</v>
      </c>
      <c r="B39" s="23">
        <v>24.04</v>
      </c>
      <c r="C39" s="11"/>
      <c r="D39" s="25">
        <v>18.02</v>
      </c>
      <c r="E39" s="19"/>
      <c r="F39" s="23">
        <v>24.86</v>
      </c>
      <c r="G39" s="11"/>
      <c r="H39" s="25">
        <v>32.96</v>
      </c>
      <c r="I39" s="19"/>
    </row>
    <row r="40" spans="1:9" ht="16.5" customHeight="1" thickTop="1" thickBot="1" x14ac:dyDescent="0.25">
      <c r="A40" s="5" t="s">
        <v>44</v>
      </c>
      <c r="B40" s="7">
        <v>20</v>
      </c>
      <c r="C40" s="7"/>
      <c r="D40" s="5">
        <v>18</v>
      </c>
      <c r="E40" s="5"/>
      <c r="F40" s="7">
        <v>22</v>
      </c>
      <c r="G40" s="7"/>
      <c r="H40" s="5">
        <v>29</v>
      </c>
      <c r="I40" s="5"/>
    </row>
    <row r="41" spans="1:9" ht="16.5" customHeight="1" thickTop="1" thickBot="1" x14ac:dyDescent="0.25">
      <c r="A41" s="20" t="s">
        <v>45</v>
      </c>
      <c r="B41" s="11"/>
      <c r="C41" s="11"/>
      <c r="D41" s="24">
        <v>22.18</v>
      </c>
      <c r="E41" s="3"/>
      <c r="F41" s="11"/>
      <c r="G41" s="11"/>
      <c r="H41" s="3"/>
      <c r="I41" s="3"/>
    </row>
    <row r="42" spans="1:9" ht="16.5" customHeight="1" thickTop="1" thickBot="1" x14ac:dyDescent="0.25">
      <c r="A42" s="21" t="s">
        <v>46</v>
      </c>
      <c r="B42" s="11"/>
      <c r="C42" s="11"/>
      <c r="D42" s="24">
        <v>3.2686999999999999</v>
      </c>
      <c r="E42" s="3"/>
      <c r="F42" s="11"/>
      <c r="G42" s="11"/>
      <c r="H42" s="3"/>
      <c r="I42" s="3"/>
    </row>
    <row r="43" spans="1:9" ht="16.5" customHeight="1" thickTop="1" x14ac:dyDescent="0.2">
      <c r="A43" s="2" t="s">
        <v>49</v>
      </c>
    </row>
    <row r="44" spans="1:9" ht="16.5" customHeight="1" x14ac:dyDescent="0.2">
      <c r="A44" s="2" t="s">
        <v>48</v>
      </c>
      <c r="D44"/>
    </row>
    <row r="45" spans="1:9" ht="16.5" customHeight="1" x14ac:dyDescent="0.2">
      <c r="A45" s="66" t="s">
        <v>64</v>
      </c>
    </row>
    <row r="46" spans="1:9" ht="16.5" customHeight="1" x14ac:dyDescent="0.2">
      <c r="A46" s="14" t="s">
        <v>47</v>
      </c>
    </row>
  </sheetData>
  <mergeCells count="5">
    <mergeCell ref="A5:I5"/>
    <mergeCell ref="A8:I8"/>
    <mergeCell ref="A17:I17"/>
    <mergeCell ref="A20:I20"/>
    <mergeCell ref="A31:I31"/>
  </mergeCells>
  <hyperlinks>
    <hyperlink ref="A46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6" sqref="F16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1" t="s">
        <v>53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+D4+F4+H4</f>
        <v>4929</v>
      </c>
      <c r="C4" s="8"/>
      <c r="D4" s="9">
        <f>D6+D7</f>
        <v>2323</v>
      </c>
      <c r="E4" s="9"/>
      <c r="F4" s="10">
        <f>F6+F7</f>
        <v>1447</v>
      </c>
      <c r="G4" s="10"/>
      <c r="H4" s="9">
        <f>H6+H7</f>
        <v>1159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3084</v>
      </c>
      <c r="C6" s="15">
        <f>B6/$B$4</f>
        <v>0.62568472306755929</v>
      </c>
      <c r="D6" s="5">
        <v>1445</v>
      </c>
      <c r="E6" s="18">
        <f>D6/$D$4</f>
        <v>0.6220404649160568</v>
      </c>
      <c r="F6" s="7">
        <v>847</v>
      </c>
      <c r="G6" s="15">
        <f>F6/$F$4</f>
        <v>0.585348997926745</v>
      </c>
      <c r="H6" s="5">
        <v>792</v>
      </c>
      <c r="I6" s="18">
        <f>H6/$H$4</f>
        <v>0.68334771354616053</v>
      </c>
    </row>
    <row r="7" spans="1:9" ht="16.5" customHeight="1" thickTop="1" thickBot="1" x14ac:dyDescent="0.25">
      <c r="A7" s="5" t="s">
        <v>11</v>
      </c>
      <c r="B7" s="7">
        <f>+D7+F7+H7</f>
        <v>1845</v>
      </c>
      <c r="C7" s="15">
        <f>B7/$B$4</f>
        <v>0.37431527693244065</v>
      </c>
      <c r="D7" s="5">
        <v>878</v>
      </c>
      <c r="E7" s="18">
        <f>D7/$D$4</f>
        <v>0.3779595350839432</v>
      </c>
      <c r="F7" s="7">
        <v>600</v>
      </c>
      <c r="G7" s="15">
        <f>F7/$F$4</f>
        <v>0.414651002073255</v>
      </c>
      <c r="H7" s="5">
        <v>367</v>
      </c>
      <c r="I7" s="18">
        <f>H7/$H$4</f>
        <v>0.31665228645383953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13</v>
      </c>
      <c r="B9" s="7">
        <f t="shared" ref="B9:B15" si="0">+D9+F9+H9</f>
        <v>3639</v>
      </c>
      <c r="C9" s="15">
        <f>B9/(B16-B15)</f>
        <v>0.80437665782493373</v>
      </c>
      <c r="D9" s="5">
        <v>1700</v>
      </c>
      <c r="E9" s="18">
        <f>D9/(D16-D15)</f>
        <v>0.78996282527881045</v>
      </c>
      <c r="F9" s="7">
        <v>1078</v>
      </c>
      <c r="G9" s="15">
        <f>F9/(F16-F15)</f>
        <v>0.83501161890007747</v>
      </c>
      <c r="H9" s="5">
        <v>861</v>
      </c>
      <c r="I9" s="18">
        <f>H9/(H16-H15)</f>
        <v>0.79648473635522665</v>
      </c>
    </row>
    <row r="10" spans="1:9" ht="16.5" customHeight="1" thickTop="1" thickBot="1" x14ac:dyDescent="0.25">
      <c r="A10" s="5" t="s">
        <v>14</v>
      </c>
      <c r="B10" s="7">
        <f t="shared" si="0"/>
        <v>487</v>
      </c>
      <c r="C10" s="15">
        <f>B10/(B16-B15)</f>
        <v>0.10764809902740938</v>
      </c>
      <c r="D10" s="5">
        <v>293</v>
      </c>
      <c r="E10" s="18">
        <f>D10/(D16-D15)</f>
        <v>0.13615241635687733</v>
      </c>
      <c r="F10" s="7">
        <v>114</v>
      </c>
      <c r="G10" s="15">
        <f>F10/(F16-F15)</f>
        <v>8.8303640588690932E-2</v>
      </c>
      <c r="H10" s="5">
        <v>80</v>
      </c>
      <c r="I10" s="18">
        <f>H10/(H16-H15)</f>
        <v>7.4005550416281221E-2</v>
      </c>
    </row>
    <row r="11" spans="1:9" ht="16.5" customHeight="1" thickTop="1" thickBot="1" x14ac:dyDescent="0.25">
      <c r="A11" s="5" t="s">
        <v>15</v>
      </c>
      <c r="B11" s="7">
        <f t="shared" si="0"/>
        <v>178</v>
      </c>
      <c r="C11" s="15">
        <f>B11/(B16-B15)</f>
        <v>3.934571175950486E-2</v>
      </c>
      <c r="D11" s="5">
        <v>82</v>
      </c>
      <c r="E11" s="18">
        <f>D11/(D16-D15)</f>
        <v>3.8104089219330853E-2</v>
      </c>
      <c r="F11" s="7">
        <v>51</v>
      </c>
      <c r="G11" s="15">
        <f>F11/(F16-F15)</f>
        <v>3.9504260263361735E-2</v>
      </c>
      <c r="H11" s="5">
        <v>45</v>
      </c>
      <c r="I11" s="18">
        <f>H11/(H16-H15)</f>
        <v>4.1628122109158186E-2</v>
      </c>
    </row>
    <row r="12" spans="1:9" ht="16.5" customHeight="1" thickTop="1" thickBot="1" x14ac:dyDescent="0.25">
      <c r="A12" s="5" t="s">
        <v>16</v>
      </c>
      <c r="B12" s="7">
        <f t="shared" si="0"/>
        <v>110</v>
      </c>
      <c r="C12" s="15">
        <f>B12/(B16-B15)</f>
        <v>2.4314765694076038E-2</v>
      </c>
      <c r="D12" s="5">
        <v>55</v>
      </c>
      <c r="E12" s="18">
        <f>D12/(D16-D15)</f>
        <v>2.5557620817843865E-2</v>
      </c>
      <c r="F12" s="7">
        <v>35</v>
      </c>
      <c r="G12" s="15">
        <f>F12/(F16-F15)</f>
        <v>2.7110766847405113E-2</v>
      </c>
      <c r="H12" s="5">
        <v>20</v>
      </c>
      <c r="I12" s="18">
        <f>H12/(H16-H15)</f>
        <v>1.8501387604070305E-2</v>
      </c>
    </row>
    <row r="13" spans="1:9" ht="16.5" customHeight="1" thickTop="1" thickBot="1" x14ac:dyDescent="0.25">
      <c r="A13" s="5" t="s">
        <v>17</v>
      </c>
      <c r="B13" s="7">
        <f t="shared" si="0"/>
        <v>19</v>
      </c>
      <c r="C13" s="15">
        <f>B13/(B16-B15)</f>
        <v>4.1998231653404064E-3</v>
      </c>
      <c r="D13" s="5">
        <v>6</v>
      </c>
      <c r="E13" s="18">
        <f>D13/(D16-D15)</f>
        <v>2.7881040892193307E-3</v>
      </c>
      <c r="F13" s="7">
        <v>7</v>
      </c>
      <c r="G13" s="15">
        <f>F13/(F16-F15)</f>
        <v>5.422153369481022E-3</v>
      </c>
      <c r="H13" s="5">
        <v>6</v>
      </c>
      <c r="I13" s="18">
        <f>H13/(H16-H15)</f>
        <v>5.5504162812210914E-3</v>
      </c>
    </row>
    <row r="14" spans="1:9" ht="16.5" customHeight="1" thickTop="1" thickBot="1" x14ac:dyDescent="0.25">
      <c r="A14" s="5" t="s">
        <v>18</v>
      </c>
      <c r="B14" s="7">
        <f t="shared" si="0"/>
        <v>91</v>
      </c>
      <c r="C14" s="15">
        <f>B14/(B16-B15)</f>
        <v>2.0114942528735632E-2</v>
      </c>
      <c r="D14" s="5">
        <v>16</v>
      </c>
      <c r="E14" s="18">
        <f>D14/(D16-D15)</f>
        <v>7.4349442379182153E-3</v>
      </c>
      <c r="F14" s="7">
        <v>6</v>
      </c>
      <c r="G14" s="15">
        <f>F14/(F16-F15)</f>
        <v>4.6475600309837332E-3</v>
      </c>
      <c r="H14" s="5">
        <v>69</v>
      </c>
      <c r="I14" s="18">
        <f>H14/(H16-H15)</f>
        <v>6.3829787234042548E-2</v>
      </c>
    </row>
    <row r="15" spans="1:9" ht="16.5" customHeight="1" thickTop="1" thickBot="1" x14ac:dyDescent="0.25">
      <c r="A15" s="5" t="s">
        <v>19</v>
      </c>
      <c r="B15" s="7">
        <f t="shared" si="0"/>
        <v>405</v>
      </c>
      <c r="C15" s="16"/>
      <c r="D15" s="5">
        <v>171</v>
      </c>
      <c r="E15" s="22"/>
      <c r="F15" s="7">
        <v>156</v>
      </c>
      <c r="G15" s="11"/>
      <c r="H15" s="5">
        <v>78</v>
      </c>
      <c r="I15" s="3"/>
    </row>
    <row r="16" spans="1:9" ht="16.5" customHeight="1" thickTop="1" thickBot="1" x14ac:dyDescent="0.25">
      <c r="A16" s="5" t="s">
        <v>20</v>
      </c>
      <c r="B16" s="7">
        <f>SUM(B9:B15)</f>
        <v>4929</v>
      </c>
      <c r="C16" s="16"/>
      <c r="D16" s="12">
        <f>SUM(D9:D15)</f>
        <v>2323</v>
      </c>
      <c r="E16" s="3"/>
      <c r="F16" s="7">
        <f>SUM(F9:F15)</f>
        <v>1447</v>
      </c>
      <c r="G16" s="11"/>
      <c r="H16" s="12">
        <f>SUM(H9:H15)</f>
        <v>1159</v>
      </c>
      <c r="I16" s="3"/>
    </row>
    <row r="17" spans="1:9" ht="16.5" customHeight="1" thickTop="1" thickBot="1" x14ac:dyDescent="0.25">
      <c r="A17" s="76" t="s">
        <v>21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 thickTop="1" thickBot="1" x14ac:dyDescent="0.25">
      <c r="A18" s="12" t="s">
        <v>22</v>
      </c>
      <c r="B18" s="7">
        <f>+D18+F18+H18</f>
        <v>3781</v>
      </c>
      <c r="C18" s="15">
        <f>B18/$B$4</f>
        <v>0.76709271657537026</v>
      </c>
      <c r="D18" s="13">
        <v>2248</v>
      </c>
      <c r="E18" s="18">
        <f>D18/$D$4</f>
        <v>0.96771416272061994</v>
      </c>
      <c r="F18" s="7">
        <v>1048</v>
      </c>
      <c r="G18" s="15">
        <f>F18/$F$4</f>
        <v>0.72425708362128538</v>
      </c>
      <c r="H18" s="5">
        <v>485</v>
      </c>
      <c r="I18" s="18">
        <f>H18/$H$4</f>
        <v>0.4184641932700604</v>
      </c>
    </row>
    <row r="19" spans="1:9" ht="16.5" customHeight="1" thickTop="1" thickBot="1" x14ac:dyDescent="0.25">
      <c r="A19" s="12" t="s">
        <v>23</v>
      </c>
      <c r="B19" s="7">
        <f>+D19+F19+H19</f>
        <v>1148</v>
      </c>
      <c r="C19" s="15">
        <f>B19/$B$4</f>
        <v>0.23290728342462974</v>
      </c>
      <c r="D19" s="5">
        <v>75</v>
      </c>
      <c r="E19" s="18">
        <f>D19/$D$4</f>
        <v>3.2285837279380114E-2</v>
      </c>
      <c r="F19" s="7">
        <v>399</v>
      </c>
      <c r="G19" s="15">
        <f>F19/$F$4</f>
        <v>0.27574291637871456</v>
      </c>
      <c r="H19" s="5">
        <v>674</v>
      </c>
      <c r="I19" s="18">
        <f>H19/$H$4</f>
        <v>0.58153580672993965</v>
      </c>
    </row>
    <row r="20" spans="1:9" ht="16.5" customHeight="1" thickTop="1" thickBot="1" x14ac:dyDescent="0.25">
      <c r="A20" s="76" t="s">
        <v>24</v>
      </c>
      <c r="B20" s="76"/>
      <c r="C20" s="76"/>
      <c r="D20" s="76"/>
      <c r="E20" s="76"/>
      <c r="F20" s="76"/>
      <c r="G20" s="76"/>
      <c r="H20" s="76"/>
      <c r="I20" s="76"/>
    </row>
    <row r="21" spans="1:9" ht="16.5" customHeight="1" thickTop="1" thickBot="1" x14ac:dyDescent="0.25">
      <c r="A21" s="5" t="s">
        <v>25</v>
      </c>
      <c r="B21" s="7">
        <f t="shared" ref="B21:B26" si="1">+D21+F21+H21</f>
        <v>2214</v>
      </c>
      <c r="C21" s="15">
        <f t="shared" ref="C21:C29" si="2">B21/$B$4</f>
        <v>0.44917833231892879</v>
      </c>
      <c r="D21" s="5">
        <v>1022</v>
      </c>
      <c r="E21" s="18">
        <f t="shared" ref="E21:E29" si="3">D21/$D$4</f>
        <v>0.43994834266035299</v>
      </c>
      <c r="F21" s="7">
        <v>693</v>
      </c>
      <c r="G21" s="15">
        <f t="shared" ref="G21:G29" si="4">F21/$F$4</f>
        <v>0.47892190739460955</v>
      </c>
      <c r="H21" s="5">
        <v>499</v>
      </c>
      <c r="I21" s="18">
        <f t="shared" ref="I21:I29" si="5">H21/$H$4</f>
        <v>0.43054357204486626</v>
      </c>
    </row>
    <row r="22" spans="1:9" ht="16.5" customHeight="1" thickTop="1" thickBot="1" x14ac:dyDescent="0.25">
      <c r="A22" s="5" t="s">
        <v>26</v>
      </c>
      <c r="B22" s="7">
        <f t="shared" si="1"/>
        <v>1495</v>
      </c>
      <c r="C22" s="15">
        <f t="shared" si="2"/>
        <v>0.3033069588151755</v>
      </c>
      <c r="D22" s="5">
        <v>740</v>
      </c>
      <c r="E22" s="18">
        <f t="shared" si="3"/>
        <v>0.3185535944898838</v>
      </c>
      <c r="F22" s="7">
        <v>462</v>
      </c>
      <c r="G22" s="15">
        <f t="shared" si="4"/>
        <v>0.31928127159640635</v>
      </c>
      <c r="H22" s="5">
        <v>293</v>
      </c>
      <c r="I22" s="18">
        <f t="shared" si="5"/>
        <v>0.25280414150129421</v>
      </c>
    </row>
    <row r="23" spans="1:9" ht="16.5" customHeight="1" thickTop="1" thickBot="1" x14ac:dyDescent="0.25">
      <c r="A23" s="5" t="s">
        <v>27</v>
      </c>
      <c r="B23" s="7">
        <f t="shared" si="1"/>
        <v>413</v>
      </c>
      <c r="C23" s="15">
        <f t="shared" si="2"/>
        <v>8.3789815378372892E-2</v>
      </c>
      <c r="D23" s="5">
        <v>201</v>
      </c>
      <c r="E23" s="18">
        <f t="shared" si="3"/>
        <v>8.6526043908738706E-2</v>
      </c>
      <c r="F23" s="7">
        <v>107</v>
      </c>
      <c r="G23" s="15">
        <f t="shared" si="4"/>
        <v>7.3946095369730472E-2</v>
      </c>
      <c r="H23" s="5">
        <v>105</v>
      </c>
      <c r="I23" s="18">
        <f t="shared" si="5"/>
        <v>9.0595340811044006E-2</v>
      </c>
    </row>
    <row r="24" spans="1:9" ht="16.5" customHeight="1" thickTop="1" thickBot="1" x14ac:dyDescent="0.25">
      <c r="A24" s="5" t="s">
        <v>28</v>
      </c>
      <c r="B24" s="7">
        <f t="shared" si="1"/>
        <v>317</v>
      </c>
      <c r="C24" s="15">
        <f t="shared" si="2"/>
        <v>6.4313248123351596E-2</v>
      </c>
      <c r="D24" s="5">
        <v>144</v>
      </c>
      <c r="E24" s="18">
        <f t="shared" si="3"/>
        <v>6.1988807576409816E-2</v>
      </c>
      <c r="F24" s="7">
        <v>98</v>
      </c>
      <c r="G24" s="15">
        <f t="shared" si="4"/>
        <v>6.7726330338631652E-2</v>
      </c>
      <c r="H24" s="5">
        <v>75</v>
      </c>
      <c r="I24" s="18">
        <f t="shared" si="5"/>
        <v>6.4710957722174292E-2</v>
      </c>
    </row>
    <row r="25" spans="1:9" ht="16.5" customHeight="1" thickTop="1" thickBot="1" x14ac:dyDescent="0.25">
      <c r="A25" s="5" t="s">
        <v>29</v>
      </c>
      <c r="B25" s="7">
        <f t="shared" si="1"/>
        <v>350</v>
      </c>
      <c r="C25" s="15">
        <f t="shared" si="2"/>
        <v>7.1008318117265171E-2</v>
      </c>
      <c r="D25" s="5">
        <v>170</v>
      </c>
      <c r="E25" s="18">
        <f t="shared" si="3"/>
        <v>7.3181231166594918E-2</v>
      </c>
      <c r="F25" s="7">
        <v>75</v>
      </c>
      <c r="G25" s="15">
        <f t="shared" si="4"/>
        <v>5.1831375259156875E-2</v>
      </c>
      <c r="H25" s="5">
        <f>H27-(H21+H22+H23+H24)</f>
        <v>105</v>
      </c>
      <c r="I25" s="18">
        <f t="shared" si="5"/>
        <v>9.0595340811044006E-2</v>
      </c>
    </row>
    <row r="26" spans="1:9" ht="16.5" customHeight="1" thickTop="1" thickBot="1" x14ac:dyDescent="0.25">
      <c r="A26" s="5" t="s">
        <v>30</v>
      </c>
      <c r="B26" s="7">
        <f t="shared" si="1"/>
        <v>0</v>
      </c>
      <c r="C26" s="15">
        <f t="shared" si="2"/>
        <v>0</v>
      </c>
      <c r="D26" s="5">
        <v>0</v>
      </c>
      <c r="E26" s="18">
        <f t="shared" si="3"/>
        <v>0</v>
      </c>
      <c r="F26" s="7">
        <v>0</v>
      </c>
      <c r="G26" s="15">
        <f t="shared" si="4"/>
        <v>0</v>
      </c>
      <c r="H26" s="5">
        <v>0</v>
      </c>
      <c r="I26" s="18">
        <f t="shared" si="5"/>
        <v>0</v>
      </c>
    </row>
    <row r="27" spans="1:9" ht="16.5" customHeight="1" thickTop="1" thickBot="1" x14ac:dyDescent="0.25">
      <c r="A27" s="5" t="s">
        <v>31</v>
      </c>
      <c r="B27" s="7">
        <f>SUM(B21:B26)</f>
        <v>4789</v>
      </c>
      <c r="C27" s="15">
        <f t="shared" si="2"/>
        <v>0.97159667275309392</v>
      </c>
      <c r="D27" s="12">
        <f>SUM(D21:D26)</f>
        <v>2277</v>
      </c>
      <c r="E27" s="18">
        <f t="shared" si="3"/>
        <v>0.98019801980198018</v>
      </c>
      <c r="F27" s="7">
        <f>SUM(F21:F26)</f>
        <v>1435</v>
      </c>
      <c r="G27" s="15">
        <f t="shared" si="4"/>
        <v>0.99170697995853485</v>
      </c>
      <c r="H27" s="12">
        <v>1077</v>
      </c>
      <c r="I27" s="18">
        <f t="shared" si="5"/>
        <v>0.92924935289042276</v>
      </c>
    </row>
    <row r="28" spans="1:9" ht="16.5" customHeight="1" thickTop="1" thickBot="1" x14ac:dyDescent="0.25">
      <c r="A28" s="5" t="s">
        <v>32</v>
      </c>
      <c r="B28" s="7">
        <f>+D28+F28+H28</f>
        <v>50</v>
      </c>
      <c r="C28" s="15">
        <f t="shared" si="2"/>
        <v>1.0144045445323595E-2</v>
      </c>
      <c r="D28" s="5">
        <v>31</v>
      </c>
      <c r="E28" s="18">
        <f t="shared" si="3"/>
        <v>1.334481274214378E-2</v>
      </c>
      <c r="F28" s="7">
        <v>6</v>
      </c>
      <c r="G28" s="15">
        <f t="shared" si="4"/>
        <v>4.1465100207325502E-3</v>
      </c>
      <c r="H28" s="5">
        <v>13</v>
      </c>
      <c r="I28" s="18">
        <f t="shared" si="5"/>
        <v>1.1216566005176877E-2</v>
      </c>
    </row>
    <row r="29" spans="1:9" ht="16.5" customHeight="1" thickTop="1" thickBot="1" x14ac:dyDescent="0.25">
      <c r="A29" s="5" t="s">
        <v>33</v>
      </c>
      <c r="B29" s="7">
        <f>+D29+F29+H29</f>
        <v>90</v>
      </c>
      <c r="C29" s="15">
        <f t="shared" si="2"/>
        <v>1.8259281801582473E-2</v>
      </c>
      <c r="D29" s="5">
        <v>15</v>
      </c>
      <c r="E29" s="18">
        <f t="shared" si="3"/>
        <v>6.4571674558760225E-3</v>
      </c>
      <c r="F29" s="7">
        <v>6</v>
      </c>
      <c r="G29" s="15">
        <f t="shared" si="4"/>
        <v>4.1465100207325502E-3</v>
      </c>
      <c r="H29" s="5">
        <v>69</v>
      </c>
      <c r="I29" s="18">
        <f t="shared" si="5"/>
        <v>5.9534081104400345E-2</v>
      </c>
    </row>
    <row r="30" spans="1:9" ht="16.5" customHeight="1" thickTop="1" thickBot="1" x14ac:dyDescent="0.25">
      <c r="A30" s="5" t="s">
        <v>34</v>
      </c>
      <c r="B30" s="7">
        <f>SUM(B27:B29)</f>
        <v>4929</v>
      </c>
      <c r="C30" s="16"/>
      <c r="D30" s="12">
        <f>SUM(D27:D29)</f>
        <v>2323</v>
      </c>
      <c r="E30" s="17"/>
      <c r="F30" s="7">
        <f>SUM(F27:F29)</f>
        <v>1447</v>
      </c>
      <c r="G30" s="11"/>
      <c r="H30" s="12">
        <f>SUM(H27:H29)</f>
        <v>1159</v>
      </c>
      <c r="I30" s="3"/>
    </row>
    <row r="31" spans="1:9" ht="16.5" customHeight="1" thickTop="1" thickBot="1" x14ac:dyDescent="0.25">
      <c r="A31" s="76" t="s">
        <v>35</v>
      </c>
      <c r="B31" s="76"/>
      <c r="C31" s="76"/>
      <c r="D31" s="76"/>
      <c r="E31" s="76"/>
      <c r="F31" s="76"/>
      <c r="G31" s="76"/>
      <c r="H31" s="76"/>
      <c r="I31" s="76"/>
    </row>
    <row r="32" spans="1:9" ht="16.5" customHeight="1" thickTop="1" thickBot="1" x14ac:dyDescent="0.25">
      <c r="A32" s="5" t="s">
        <v>36</v>
      </c>
      <c r="B32" s="7">
        <f t="shared" ref="B32:B38" si="6">+D32+F32+H32</f>
        <v>4</v>
      </c>
      <c r="C32" s="15">
        <f t="shared" ref="C32:C38" si="7">B32/$B$4</f>
        <v>8.1152363562588762E-4</v>
      </c>
      <c r="D32" s="5">
        <v>3</v>
      </c>
      <c r="E32" s="18">
        <f t="shared" ref="E32:E38" si="8">D32/$D$4</f>
        <v>1.2914334911752045E-3</v>
      </c>
      <c r="F32" s="7">
        <v>0</v>
      </c>
      <c r="G32" s="15">
        <f t="shared" ref="G32:G38" si="9">F32/$F$4</f>
        <v>0</v>
      </c>
      <c r="H32" s="5">
        <v>1</v>
      </c>
      <c r="I32" s="18">
        <f t="shared" ref="I32:I38" si="10">H32/$H$4</f>
        <v>8.6281276962899055E-4</v>
      </c>
    </row>
    <row r="33" spans="1:9" ht="16.5" customHeight="1" thickTop="1" thickBot="1" x14ac:dyDescent="0.25">
      <c r="A33" s="5" t="s">
        <v>37</v>
      </c>
      <c r="B33" s="7">
        <f t="shared" si="6"/>
        <v>3251</v>
      </c>
      <c r="C33" s="15">
        <f t="shared" si="7"/>
        <v>0.65956583485494014</v>
      </c>
      <c r="D33" s="13">
        <v>2313</v>
      </c>
      <c r="E33" s="18">
        <f t="shared" si="8"/>
        <v>0.9956952216960826</v>
      </c>
      <c r="F33" s="7">
        <v>824</v>
      </c>
      <c r="G33" s="15">
        <f t="shared" si="9"/>
        <v>0.56945404284727019</v>
      </c>
      <c r="H33" s="5">
        <v>114</v>
      </c>
      <c r="I33" s="18">
        <f t="shared" si="10"/>
        <v>9.8360655737704916E-2</v>
      </c>
    </row>
    <row r="34" spans="1:9" ht="16.5" customHeight="1" thickTop="1" thickBot="1" x14ac:dyDescent="0.25">
      <c r="A34" s="5" t="s">
        <v>38</v>
      </c>
      <c r="B34" s="7">
        <f t="shared" si="6"/>
        <v>363</v>
      </c>
      <c r="C34" s="15">
        <f t="shared" si="7"/>
        <v>7.3645769933049304E-2</v>
      </c>
      <c r="D34" s="5">
        <v>2</v>
      </c>
      <c r="E34" s="18">
        <f t="shared" si="8"/>
        <v>8.6095566078346966E-4</v>
      </c>
      <c r="F34" s="7">
        <v>200</v>
      </c>
      <c r="G34" s="15">
        <f t="shared" si="9"/>
        <v>0.138217000691085</v>
      </c>
      <c r="H34" s="5">
        <v>161</v>
      </c>
      <c r="I34" s="18">
        <f t="shared" si="10"/>
        <v>0.13891285591026747</v>
      </c>
    </row>
    <row r="35" spans="1:9" ht="16.5" customHeight="1" thickTop="1" thickBot="1" x14ac:dyDescent="0.25">
      <c r="A35" s="5" t="s">
        <v>39</v>
      </c>
      <c r="B35" s="7">
        <f t="shared" si="6"/>
        <v>722</v>
      </c>
      <c r="C35" s="15">
        <f t="shared" si="7"/>
        <v>0.14648001623047271</v>
      </c>
      <c r="D35" s="5">
        <v>4</v>
      </c>
      <c r="E35" s="18">
        <f t="shared" si="8"/>
        <v>1.7219113215669393E-3</v>
      </c>
      <c r="F35" s="7">
        <v>254</v>
      </c>
      <c r="G35" s="15">
        <f t="shared" si="9"/>
        <v>0.17553559087767795</v>
      </c>
      <c r="H35" s="5">
        <v>464</v>
      </c>
      <c r="I35" s="18">
        <f t="shared" si="10"/>
        <v>0.40034512510785158</v>
      </c>
    </row>
    <row r="36" spans="1:9" ht="16.5" customHeight="1" thickTop="1" thickBot="1" x14ac:dyDescent="0.25">
      <c r="A36" s="5" t="s">
        <v>40</v>
      </c>
      <c r="B36" s="7">
        <f t="shared" si="6"/>
        <v>344</v>
      </c>
      <c r="C36" s="15">
        <f t="shared" si="7"/>
        <v>6.979103266382633E-2</v>
      </c>
      <c r="D36" s="5">
        <v>1</v>
      </c>
      <c r="E36" s="18">
        <f t="shared" si="8"/>
        <v>4.3047783039173483E-4</v>
      </c>
      <c r="F36" s="7">
        <v>105</v>
      </c>
      <c r="G36" s="15">
        <f t="shared" si="9"/>
        <v>7.2563925362819623E-2</v>
      </c>
      <c r="H36" s="5">
        <v>238</v>
      </c>
      <c r="I36" s="18">
        <f t="shared" si="10"/>
        <v>0.20534943917169973</v>
      </c>
    </row>
    <row r="37" spans="1:9" ht="16.5" customHeight="1" thickTop="1" thickBot="1" x14ac:dyDescent="0.25">
      <c r="A37" s="5" t="s">
        <v>41</v>
      </c>
      <c r="B37" s="7">
        <f t="shared" si="6"/>
        <v>182</v>
      </c>
      <c r="C37" s="15">
        <f t="shared" si="7"/>
        <v>3.6924325420977885E-2</v>
      </c>
      <c r="D37" s="5">
        <v>0</v>
      </c>
      <c r="E37" s="18">
        <f t="shared" si="8"/>
        <v>0</v>
      </c>
      <c r="F37" s="7">
        <v>50</v>
      </c>
      <c r="G37" s="15">
        <f t="shared" si="9"/>
        <v>3.455425017277125E-2</v>
      </c>
      <c r="H37" s="5">
        <v>132</v>
      </c>
      <c r="I37" s="18">
        <f t="shared" si="10"/>
        <v>0.11389128559102675</v>
      </c>
    </row>
    <row r="38" spans="1:9" ht="16.5" customHeight="1" thickTop="1" thickBot="1" x14ac:dyDescent="0.25">
      <c r="A38" s="5" t="s">
        <v>42</v>
      </c>
      <c r="B38" s="7">
        <f t="shared" si="6"/>
        <v>40</v>
      </c>
      <c r="C38" s="15">
        <f t="shared" si="7"/>
        <v>8.1152363562588762E-3</v>
      </c>
      <c r="D38" s="5">
        <v>0</v>
      </c>
      <c r="E38" s="18">
        <f t="shared" si="8"/>
        <v>0</v>
      </c>
      <c r="F38" s="7">
        <v>5</v>
      </c>
      <c r="G38" s="15">
        <f t="shared" si="9"/>
        <v>3.4554250172771253E-3</v>
      </c>
      <c r="H38" s="5">
        <v>35</v>
      </c>
      <c r="I38" s="18">
        <f t="shared" si="10"/>
        <v>3.0198446937014668E-2</v>
      </c>
    </row>
    <row r="39" spans="1:9" ht="16.5" customHeight="1" thickTop="1" thickBot="1" x14ac:dyDescent="0.25">
      <c r="A39" s="5" t="s">
        <v>43</v>
      </c>
      <c r="B39" s="23">
        <v>23.83</v>
      </c>
      <c r="C39" s="11"/>
      <c r="D39" s="25">
        <v>18</v>
      </c>
      <c r="E39" s="19"/>
      <c r="F39" s="23">
        <v>24.66</v>
      </c>
      <c r="G39" s="11"/>
      <c r="H39" s="25">
        <v>32.51</v>
      </c>
      <c r="I39" s="19"/>
    </row>
    <row r="40" spans="1:9" ht="16.5" customHeight="1" thickTop="1" thickBot="1" x14ac:dyDescent="0.25">
      <c r="A40" s="5" t="s">
        <v>44</v>
      </c>
      <c r="B40" s="7">
        <v>20</v>
      </c>
      <c r="C40" s="7"/>
      <c r="D40" s="5">
        <v>18</v>
      </c>
      <c r="E40" s="5"/>
      <c r="F40" s="7">
        <v>22</v>
      </c>
      <c r="G40" s="7"/>
      <c r="H40" s="5">
        <v>29</v>
      </c>
      <c r="I40" s="5"/>
    </row>
    <row r="41" spans="1:9" ht="16.5" customHeight="1" thickTop="1" thickBot="1" x14ac:dyDescent="0.25">
      <c r="A41" s="20" t="s">
        <v>45</v>
      </c>
      <c r="B41" s="11"/>
      <c r="C41" s="11"/>
      <c r="D41" s="24">
        <v>21.98</v>
      </c>
      <c r="E41" s="3"/>
      <c r="F41" s="11"/>
      <c r="G41" s="11"/>
      <c r="H41" s="3"/>
      <c r="I41" s="3"/>
    </row>
    <row r="42" spans="1:9" ht="16.5" customHeight="1" thickTop="1" thickBot="1" x14ac:dyDescent="0.25">
      <c r="A42" s="21" t="s">
        <v>46</v>
      </c>
      <c r="B42" s="11"/>
      <c r="C42" s="11"/>
      <c r="D42" s="24">
        <v>3.2685</v>
      </c>
      <c r="E42" s="3"/>
      <c r="F42" s="11"/>
      <c r="G42" s="11"/>
      <c r="H42" s="3"/>
      <c r="I42" s="3"/>
    </row>
    <row r="43" spans="1:9" ht="16.5" customHeight="1" thickTop="1" x14ac:dyDescent="0.2">
      <c r="A43" s="2" t="s">
        <v>49</v>
      </c>
    </row>
    <row r="44" spans="1:9" ht="16.5" customHeight="1" x14ac:dyDescent="0.2">
      <c r="A44" s="2" t="s">
        <v>48</v>
      </c>
    </row>
    <row r="45" spans="1:9" ht="16.5" customHeight="1" x14ac:dyDescent="0.2">
      <c r="A45" s="66" t="s">
        <v>64</v>
      </c>
    </row>
    <row r="46" spans="1:9" ht="16.5" customHeight="1" x14ac:dyDescent="0.2">
      <c r="A46" s="14" t="s">
        <v>47</v>
      </c>
    </row>
  </sheetData>
  <mergeCells count="5">
    <mergeCell ref="A31:I31"/>
    <mergeCell ref="A8:I8"/>
    <mergeCell ref="A5:I5"/>
    <mergeCell ref="A17:I17"/>
    <mergeCell ref="A20:I20"/>
  </mergeCells>
  <phoneticPr fontId="0" type="noConversion"/>
  <hyperlinks>
    <hyperlink ref="A46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ColWidth="10.42578125" defaultRowHeight="16.5" customHeight="1" x14ac:dyDescent="0.2"/>
  <cols>
    <col min="1" max="1" width="25.42578125" style="2" customWidth="1"/>
    <col min="2" max="16384" width="10.42578125" style="2"/>
  </cols>
  <sheetData>
    <row r="1" spans="1:9" ht="16.5" customHeight="1" x14ac:dyDescent="0.2">
      <c r="A1" s="1" t="s">
        <v>52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+D4+F4+H4</f>
        <v>4632</v>
      </c>
      <c r="C4" s="8"/>
      <c r="D4" s="9">
        <f>D6+D7</f>
        <v>2294</v>
      </c>
      <c r="E4" s="9"/>
      <c r="F4" s="10">
        <f>F6+F7</f>
        <v>1283</v>
      </c>
      <c r="G4" s="10"/>
      <c r="H4" s="9">
        <f>H6+H7</f>
        <v>1055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2953</v>
      </c>
      <c r="C6" s="15">
        <f>B6/$B$4</f>
        <v>0.63752158894645938</v>
      </c>
      <c r="D6" s="5">
        <v>1420</v>
      </c>
      <c r="E6" s="18">
        <f>D6/$D$4</f>
        <v>0.61900610287707059</v>
      </c>
      <c r="F6" s="7">
        <v>777</v>
      </c>
      <c r="G6" s="15">
        <f>F6/$F$4</f>
        <v>0.60561184723304751</v>
      </c>
      <c r="H6" s="5">
        <v>756</v>
      </c>
      <c r="I6" s="18">
        <f>H6/$H$4</f>
        <v>0.71658767772511844</v>
      </c>
    </row>
    <row r="7" spans="1:9" ht="16.5" customHeight="1" thickTop="1" thickBot="1" x14ac:dyDescent="0.25">
      <c r="A7" s="5" t="s">
        <v>11</v>
      </c>
      <c r="B7" s="7">
        <f>+D7+F7+H7</f>
        <v>1679</v>
      </c>
      <c r="C7" s="15">
        <f>B7/$B$4</f>
        <v>0.36247841105354056</v>
      </c>
      <c r="D7" s="5">
        <v>874</v>
      </c>
      <c r="E7" s="18">
        <f>D7/$D$4</f>
        <v>0.38099389712292936</v>
      </c>
      <c r="F7" s="7">
        <v>506</v>
      </c>
      <c r="G7" s="15">
        <f>F7/$F$4</f>
        <v>0.39438815276695244</v>
      </c>
      <c r="H7" s="5">
        <v>299</v>
      </c>
      <c r="I7" s="18">
        <f>H7/$H$4</f>
        <v>0.2834123222748815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13</v>
      </c>
      <c r="B9" s="7">
        <f t="shared" ref="B9:B15" si="0">+D9+F9+H9</f>
        <v>3534</v>
      </c>
      <c r="C9" s="15">
        <f>B9/(B16-B15)</f>
        <v>0.8216693792141363</v>
      </c>
      <c r="D9" s="5">
        <v>1743</v>
      </c>
      <c r="E9" s="18">
        <f>D9/(D16-D15)</f>
        <v>0.81372549019607843</v>
      </c>
      <c r="F9" s="7">
        <v>989</v>
      </c>
      <c r="G9" s="15">
        <f>F9/(F16-F15)</f>
        <v>0.84674657534246578</v>
      </c>
      <c r="H9" s="5">
        <v>802</v>
      </c>
      <c r="I9" s="18">
        <f>H9/(H16-H15)</f>
        <v>0.8092835519677094</v>
      </c>
    </row>
    <row r="10" spans="1:9" ht="16.5" customHeight="1" thickTop="1" thickBot="1" x14ac:dyDescent="0.25">
      <c r="A10" s="5" t="s">
        <v>14</v>
      </c>
      <c r="B10" s="7">
        <f t="shared" si="0"/>
        <v>396</v>
      </c>
      <c r="C10" s="15">
        <f>B10/(B16-B15)</f>
        <v>9.2071611253196933E-2</v>
      </c>
      <c r="D10" s="5">
        <v>249</v>
      </c>
      <c r="E10" s="18">
        <f>D10/(D16-D15)</f>
        <v>0.11624649859943978</v>
      </c>
      <c r="F10" s="7">
        <v>88</v>
      </c>
      <c r="G10" s="15">
        <f>F10/(F16-F15)</f>
        <v>7.5342465753424653E-2</v>
      </c>
      <c r="H10" s="5">
        <v>59</v>
      </c>
      <c r="I10" s="18">
        <f>H10/(H16-H15)</f>
        <v>5.9535822401614528E-2</v>
      </c>
    </row>
    <row r="11" spans="1:9" ht="16.5" customHeight="1" thickTop="1" thickBot="1" x14ac:dyDescent="0.25">
      <c r="A11" s="5" t="s">
        <v>15</v>
      </c>
      <c r="B11" s="7">
        <f t="shared" si="0"/>
        <v>169</v>
      </c>
      <c r="C11" s="15">
        <f>B11/(B16-B15)</f>
        <v>3.9293187630783537E-2</v>
      </c>
      <c r="D11" s="5">
        <v>92</v>
      </c>
      <c r="E11" s="18">
        <f>D11/(D16-D15)</f>
        <v>4.2950513538748833E-2</v>
      </c>
      <c r="F11" s="7">
        <v>43</v>
      </c>
      <c r="G11" s="15">
        <f>F11/(F16-F15)</f>
        <v>3.6815068493150686E-2</v>
      </c>
      <c r="H11" s="5">
        <v>34</v>
      </c>
      <c r="I11" s="18">
        <f>H11/(H16-H15)</f>
        <v>3.4308779011099896E-2</v>
      </c>
    </row>
    <row r="12" spans="1:9" ht="16.5" customHeight="1" thickTop="1" thickBot="1" x14ac:dyDescent="0.25">
      <c r="A12" s="5" t="s">
        <v>16</v>
      </c>
      <c r="B12" s="7">
        <f t="shared" si="0"/>
        <v>87</v>
      </c>
      <c r="C12" s="15">
        <f>B12/(B16-B15)</f>
        <v>2.0227853987444779E-2</v>
      </c>
      <c r="D12" s="5">
        <v>32</v>
      </c>
      <c r="E12" s="18">
        <f>D12/(D16-D15)</f>
        <v>1.4939309056956116E-2</v>
      </c>
      <c r="F12" s="7">
        <v>33</v>
      </c>
      <c r="G12" s="15">
        <f>F12/(F16-F15)</f>
        <v>2.8253424657534245E-2</v>
      </c>
      <c r="H12" s="5">
        <v>22</v>
      </c>
      <c r="I12" s="18">
        <f>H12/(H16-H15)</f>
        <v>2.2199798183652877E-2</v>
      </c>
    </row>
    <row r="13" spans="1:9" ht="16.5" customHeight="1" thickTop="1" thickBot="1" x14ac:dyDescent="0.25">
      <c r="A13" s="5" t="s">
        <v>17</v>
      </c>
      <c r="B13" s="7">
        <f t="shared" si="0"/>
        <v>25</v>
      </c>
      <c r="C13" s="15">
        <f>B13/(B16-B15)</f>
        <v>5.8126017205301092E-3</v>
      </c>
      <c r="D13" s="5">
        <v>10</v>
      </c>
      <c r="E13" s="18">
        <f>D13/(D16-D15)</f>
        <v>4.6685340802987861E-3</v>
      </c>
      <c r="F13" s="7">
        <v>4</v>
      </c>
      <c r="G13" s="15">
        <f>F13/(F16-F15)</f>
        <v>3.4246575342465752E-3</v>
      </c>
      <c r="H13" s="5">
        <v>11</v>
      </c>
      <c r="I13" s="18">
        <f>H13/(H16-H15)</f>
        <v>1.1099899091826439E-2</v>
      </c>
    </row>
    <row r="14" spans="1:9" ht="16.5" customHeight="1" thickTop="1" thickBot="1" x14ac:dyDescent="0.25">
      <c r="A14" s="5" t="s">
        <v>18</v>
      </c>
      <c r="B14" s="7">
        <f t="shared" si="0"/>
        <v>90</v>
      </c>
      <c r="C14" s="15">
        <f>B14/(B16-B15)</f>
        <v>2.0925366193908394E-2</v>
      </c>
      <c r="D14" s="5">
        <v>16</v>
      </c>
      <c r="E14" s="18">
        <f>D14/(D16-D15)</f>
        <v>7.4696545284780582E-3</v>
      </c>
      <c r="F14" s="7">
        <v>11</v>
      </c>
      <c r="G14" s="15">
        <f>F14/(F16-F15)</f>
        <v>9.4178082191780817E-3</v>
      </c>
      <c r="H14" s="5">
        <v>63</v>
      </c>
      <c r="I14" s="18">
        <f>H14/(H16-H15)</f>
        <v>6.357214934409687E-2</v>
      </c>
    </row>
    <row r="15" spans="1:9" ht="16.5" customHeight="1" thickTop="1" thickBot="1" x14ac:dyDescent="0.25">
      <c r="A15" s="5" t="s">
        <v>19</v>
      </c>
      <c r="B15" s="7">
        <f t="shared" si="0"/>
        <v>331</v>
      </c>
      <c r="C15" s="16"/>
      <c r="D15" s="5">
        <v>152</v>
      </c>
      <c r="E15" s="22"/>
      <c r="F15" s="7">
        <v>115</v>
      </c>
      <c r="G15" s="11"/>
      <c r="H15" s="5">
        <v>64</v>
      </c>
      <c r="I15" s="3"/>
    </row>
    <row r="16" spans="1:9" ht="16.5" customHeight="1" thickTop="1" thickBot="1" x14ac:dyDescent="0.25">
      <c r="A16" s="5" t="s">
        <v>20</v>
      </c>
      <c r="B16" s="7">
        <f>SUM(B9:B15)</f>
        <v>4632</v>
      </c>
      <c r="C16" s="16"/>
      <c r="D16" s="12">
        <f>SUM(D9:D15)</f>
        <v>2294</v>
      </c>
      <c r="E16" s="3"/>
      <c r="F16" s="7">
        <f>SUM(F9:F15)</f>
        <v>1283</v>
      </c>
      <c r="G16" s="11"/>
      <c r="H16" s="12">
        <f>SUM(H9:H15)</f>
        <v>1055</v>
      </c>
      <c r="I16" s="3"/>
    </row>
    <row r="17" spans="1:9" ht="16.5" customHeight="1" thickTop="1" thickBot="1" x14ac:dyDescent="0.25">
      <c r="A17" s="76" t="s">
        <v>21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 thickTop="1" thickBot="1" x14ac:dyDescent="0.25">
      <c r="A18" s="12" t="s">
        <v>22</v>
      </c>
      <c r="B18" s="7">
        <f>+D18+F18+H18</f>
        <v>3507</v>
      </c>
      <c r="C18" s="15">
        <f>B18/$B$4</f>
        <v>0.75712435233160624</v>
      </c>
      <c r="D18" s="13">
        <v>2219</v>
      </c>
      <c r="E18" s="18">
        <f>D18/$D$4</f>
        <v>0.96730601569311248</v>
      </c>
      <c r="F18" s="7">
        <v>846</v>
      </c>
      <c r="G18" s="15">
        <f>F18/$F$4</f>
        <v>0.65939204988308653</v>
      </c>
      <c r="H18" s="5">
        <v>442</v>
      </c>
      <c r="I18" s="18">
        <f>H18/$H$4</f>
        <v>0.41895734597156398</v>
      </c>
    </row>
    <row r="19" spans="1:9" ht="16.5" customHeight="1" thickTop="1" thickBot="1" x14ac:dyDescent="0.25">
      <c r="A19" s="12" t="s">
        <v>23</v>
      </c>
      <c r="B19" s="7">
        <f>+D19+F19+H19</f>
        <v>1125</v>
      </c>
      <c r="C19" s="15">
        <f>B19/$B$4</f>
        <v>0.24287564766839378</v>
      </c>
      <c r="D19" s="5">
        <v>75</v>
      </c>
      <c r="E19" s="18">
        <f>D19/$D$4</f>
        <v>3.2693984306887532E-2</v>
      </c>
      <c r="F19" s="7">
        <v>437</v>
      </c>
      <c r="G19" s="15">
        <f>F19/$F$4</f>
        <v>0.34060795011691347</v>
      </c>
      <c r="H19" s="5">
        <v>613</v>
      </c>
      <c r="I19" s="18">
        <f>H19/$H$4</f>
        <v>0.58104265402843602</v>
      </c>
    </row>
    <row r="20" spans="1:9" ht="16.5" customHeight="1" thickTop="1" thickBot="1" x14ac:dyDescent="0.25">
      <c r="A20" s="76" t="s">
        <v>24</v>
      </c>
      <c r="B20" s="76"/>
      <c r="C20" s="76"/>
      <c r="D20" s="76"/>
      <c r="E20" s="76"/>
      <c r="F20" s="76"/>
      <c r="G20" s="76"/>
      <c r="H20" s="76"/>
      <c r="I20" s="76"/>
    </row>
    <row r="21" spans="1:9" ht="16.5" customHeight="1" thickTop="1" thickBot="1" x14ac:dyDescent="0.25">
      <c r="A21" s="5" t="s">
        <v>25</v>
      </c>
      <c r="B21" s="7">
        <f t="shared" ref="B21:B26" si="1">+D21+F21+H21</f>
        <v>2075</v>
      </c>
      <c r="C21" s="15">
        <f t="shared" ref="C21:C29" si="2">B21/$B$4</f>
        <v>0.4479706390328152</v>
      </c>
      <c r="D21" s="5">
        <v>970</v>
      </c>
      <c r="E21" s="18">
        <f t="shared" ref="E21:E29" si="3">D21/$D$4</f>
        <v>0.42284219703574544</v>
      </c>
      <c r="F21" s="7">
        <v>644</v>
      </c>
      <c r="G21" s="15">
        <f t="shared" ref="G21:G29" si="4">F21/$F$4</f>
        <v>0.50194855806703043</v>
      </c>
      <c r="H21" s="5">
        <v>461</v>
      </c>
      <c r="I21" s="18">
        <f t="shared" ref="I21:I29" si="5">H21/$H$4</f>
        <v>0.43696682464454978</v>
      </c>
    </row>
    <row r="22" spans="1:9" ht="16.5" customHeight="1" thickTop="1" thickBot="1" x14ac:dyDescent="0.25">
      <c r="A22" s="5" t="s">
        <v>26</v>
      </c>
      <c r="B22" s="7">
        <f t="shared" si="1"/>
        <v>1382</v>
      </c>
      <c r="C22" s="15">
        <f t="shared" si="2"/>
        <v>0.29835924006908465</v>
      </c>
      <c r="D22" s="5">
        <v>758</v>
      </c>
      <c r="E22" s="18">
        <f t="shared" si="3"/>
        <v>0.3304272013949433</v>
      </c>
      <c r="F22" s="7">
        <v>408</v>
      </c>
      <c r="G22" s="15">
        <f t="shared" si="4"/>
        <v>0.31800467653936088</v>
      </c>
      <c r="H22" s="5">
        <v>216</v>
      </c>
      <c r="I22" s="18">
        <f t="shared" si="5"/>
        <v>0.204739336492891</v>
      </c>
    </row>
    <row r="23" spans="1:9" ht="16.5" customHeight="1" thickTop="1" thickBot="1" x14ac:dyDescent="0.25">
      <c r="A23" s="5" t="s">
        <v>27</v>
      </c>
      <c r="B23" s="7">
        <f t="shared" si="1"/>
        <v>404</v>
      </c>
      <c r="C23" s="15">
        <f t="shared" si="2"/>
        <v>8.7219343696027629E-2</v>
      </c>
      <c r="D23" s="5">
        <v>227</v>
      </c>
      <c r="E23" s="18">
        <f t="shared" si="3"/>
        <v>9.8953792502179602E-2</v>
      </c>
      <c r="F23" s="7">
        <v>78</v>
      </c>
      <c r="G23" s="15">
        <f t="shared" si="4"/>
        <v>6.0795011691348405E-2</v>
      </c>
      <c r="H23" s="5">
        <v>99</v>
      </c>
      <c r="I23" s="18">
        <f t="shared" si="5"/>
        <v>9.3838862559241704E-2</v>
      </c>
    </row>
    <row r="24" spans="1:9" ht="16.5" customHeight="1" thickTop="1" thickBot="1" x14ac:dyDescent="0.25">
      <c r="A24" s="5" t="s">
        <v>28</v>
      </c>
      <c r="B24" s="7">
        <f t="shared" si="1"/>
        <v>300</v>
      </c>
      <c r="C24" s="15">
        <f t="shared" si="2"/>
        <v>6.4766839378238336E-2</v>
      </c>
      <c r="D24" s="5">
        <v>132</v>
      </c>
      <c r="E24" s="18">
        <f t="shared" si="3"/>
        <v>5.7541412380122059E-2</v>
      </c>
      <c r="F24" s="7">
        <v>75</v>
      </c>
      <c r="G24" s="15">
        <f t="shared" si="4"/>
        <v>5.8456742010911923E-2</v>
      </c>
      <c r="H24" s="5">
        <v>93</v>
      </c>
      <c r="I24" s="18">
        <f t="shared" si="5"/>
        <v>8.8151658767772506E-2</v>
      </c>
    </row>
    <row r="25" spans="1:9" ht="16.5" customHeight="1" thickTop="1" thickBot="1" x14ac:dyDescent="0.25">
      <c r="A25" s="5" t="s">
        <v>29</v>
      </c>
      <c r="B25" s="7">
        <f t="shared" si="1"/>
        <v>327</v>
      </c>
      <c r="C25" s="15">
        <f t="shared" si="2"/>
        <v>7.0595854922279794E-2</v>
      </c>
      <c r="D25" s="5">
        <v>164</v>
      </c>
      <c r="E25" s="18">
        <f t="shared" si="3"/>
        <v>7.1490845684394067E-2</v>
      </c>
      <c r="F25" s="7">
        <v>55</v>
      </c>
      <c r="G25" s="15">
        <f t="shared" si="4"/>
        <v>4.2868277474668745E-2</v>
      </c>
      <c r="H25" s="5">
        <f>H27-H26-SUM(H21:H24)</f>
        <v>108</v>
      </c>
      <c r="I25" s="18">
        <f t="shared" si="5"/>
        <v>0.1023696682464455</v>
      </c>
    </row>
    <row r="26" spans="1:9" ht="16.5" customHeight="1" thickTop="1" thickBot="1" x14ac:dyDescent="0.25">
      <c r="A26" s="5" t="s">
        <v>30</v>
      </c>
      <c r="B26" s="7">
        <f t="shared" si="1"/>
        <v>7</v>
      </c>
      <c r="C26" s="15">
        <f t="shared" si="2"/>
        <v>1.5112262521588947E-3</v>
      </c>
      <c r="D26" s="5">
        <v>2</v>
      </c>
      <c r="E26" s="18">
        <f t="shared" si="3"/>
        <v>8.7183958151700091E-4</v>
      </c>
      <c r="F26" s="7">
        <v>4</v>
      </c>
      <c r="G26" s="15">
        <f t="shared" si="4"/>
        <v>3.1176929072486361E-3</v>
      </c>
      <c r="H26" s="5">
        <v>1</v>
      </c>
      <c r="I26" s="18">
        <f t="shared" si="5"/>
        <v>9.4786729857819908E-4</v>
      </c>
    </row>
    <row r="27" spans="1:9" ht="16.5" customHeight="1" thickTop="1" thickBot="1" x14ac:dyDescent="0.25">
      <c r="A27" s="5" t="s">
        <v>31</v>
      </c>
      <c r="B27" s="7">
        <f>SUM(B21:B26)</f>
        <v>4495</v>
      </c>
      <c r="C27" s="15">
        <f t="shared" si="2"/>
        <v>0.97042314335060453</v>
      </c>
      <c r="D27" s="12">
        <f>SUM(D21:D26)</f>
        <v>2253</v>
      </c>
      <c r="E27" s="18">
        <f t="shared" si="3"/>
        <v>0.98212728857890153</v>
      </c>
      <c r="F27" s="7">
        <f>SUM(F21:F26)</f>
        <v>1264</v>
      </c>
      <c r="G27" s="15">
        <f t="shared" si="4"/>
        <v>0.98519095869056894</v>
      </c>
      <c r="H27" s="12">
        <v>978</v>
      </c>
      <c r="I27" s="18">
        <f t="shared" si="5"/>
        <v>0.9270142180094787</v>
      </c>
    </row>
    <row r="28" spans="1:9" ht="16.5" customHeight="1" thickTop="1" thickBot="1" x14ac:dyDescent="0.25">
      <c r="A28" s="5" t="s">
        <v>32</v>
      </c>
      <c r="B28" s="7">
        <f>+D28+F28+H28</f>
        <v>43</v>
      </c>
      <c r="C28" s="15">
        <f t="shared" si="2"/>
        <v>9.2832469775474963E-3</v>
      </c>
      <c r="D28" s="5">
        <v>23</v>
      </c>
      <c r="E28" s="18">
        <f t="shared" si="3"/>
        <v>1.0026155187445511E-2</v>
      </c>
      <c r="F28" s="7">
        <v>7</v>
      </c>
      <c r="G28" s="15">
        <f t="shared" si="4"/>
        <v>5.4559625876851132E-3</v>
      </c>
      <c r="H28" s="5">
        <v>13</v>
      </c>
      <c r="I28" s="18">
        <f t="shared" si="5"/>
        <v>1.2322274881516588E-2</v>
      </c>
    </row>
    <row r="29" spans="1:9" ht="16.5" customHeight="1" thickTop="1" thickBot="1" x14ac:dyDescent="0.25">
      <c r="A29" s="5" t="s">
        <v>33</v>
      </c>
      <c r="B29" s="7">
        <f>+D29+F29+H29</f>
        <v>94</v>
      </c>
      <c r="C29" s="15">
        <f t="shared" si="2"/>
        <v>2.0293609671848015E-2</v>
      </c>
      <c r="D29" s="5">
        <v>18</v>
      </c>
      <c r="E29" s="18">
        <f t="shared" si="3"/>
        <v>7.8465562336530077E-3</v>
      </c>
      <c r="F29" s="7">
        <v>12</v>
      </c>
      <c r="G29" s="15">
        <f t="shared" si="4"/>
        <v>9.3530787217459086E-3</v>
      </c>
      <c r="H29" s="5">
        <v>64</v>
      </c>
      <c r="I29" s="18">
        <f t="shared" si="5"/>
        <v>6.0663507109004741E-2</v>
      </c>
    </row>
    <row r="30" spans="1:9" ht="16.5" customHeight="1" thickTop="1" thickBot="1" x14ac:dyDescent="0.25">
      <c r="A30" s="5" t="s">
        <v>34</v>
      </c>
      <c r="B30" s="7">
        <f>SUM(B27:B29)</f>
        <v>4632</v>
      </c>
      <c r="C30" s="16"/>
      <c r="D30" s="12">
        <f>SUM(D27:D29)</f>
        <v>2294</v>
      </c>
      <c r="E30" s="17"/>
      <c r="F30" s="7">
        <f>SUM(F27:F29)</f>
        <v>1283</v>
      </c>
      <c r="G30" s="11"/>
      <c r="H30" s="12">
        <f>SUM(H27:H29)</f>
        <v>1055</v>
      </c>
      <c r="I30" s="3"/>
    </row>
    <row r="31" spans="1:9" ht="16.5" customHeight="1" thickTop="1" thickBot="1" x14ac:dyDescent="0.25">
      <c r="A31" s="76" t="s">
        <v>35</v>
      </c>
      <c r="B31" s="76"/>
      <c r="C31" s="76"/>
      <c r="D31" s="76"/>
      <c r="E31" s="76"/>
      <c r="F31" s="76"/>
      <c r="G31" s="76"/>
      <c r="H31" s="76"/>
      <c r="I31" s="76"/>
    </row>
    <row r="32" spans="1:9" ht="16.5" customHeight="1" thickTop="1" thickBot="1" x14ac:dyDescent="0.25">
      <c r="A32" s="5" t="s">
        <v>36</v>
      </c>
      <c r="B32" s="7">
        <f t="shared" ref="B32:B38" si="6">+D32+F32+H32</f>
        <v>2</v>
      </c>
      <c r="C32" s="15">
        <f t="shared" ref="C32:C38" si="7">B32/$B$4</f>
        <v>4.3177892918825559E-4</v>
      </c>
      <c r="D32" s="5">
        <v>2</v>
      </c>
      <c r="E32" s="18">
        <f t="shared" ref="E32:E38" si="8">D32/$D$4</f>
        <v>8.7183958151700091E-4</v>
      </c>
      <c r="F32" s="7">
        <v>0</v>
      </c>
      <c r="G32" s="15">
        <f t="shared" ref="G32:G38" si="9">F32/$F$4</f>
        <v>0</v>
      </c>
      <c r="H32" s="5">
        <v>0</v>
      </c>
      <c r="I32" s="18">
        <f t="shared" ref="I32:I38" si="10">H32/$H$4</f>
        <v>0</v>
      </c>
    </row>
    <row r="33" spans="1:9" ht="16.5" customHeight="1" thickTop="1" thickBot="1" x14ac:dyDescent="0.25">
      <c r="A33" s="5" t="s">
        <v>37</v>
      </c>
      <c r="B33" s="7">
        <f t="shared" si="6"/>
        <v>3123</v>
      </c>
      <c r="C33" s="15">
        <f t="shared" si="7"/>
        <v>0.67422279792746109</v>
      </c>
      <c r="D33" s="13">
        <v>2284</v>
      </c>
      <c r="E33" s="18">
        <f t="shared" si="8"/>
        <v>0.99564080209241501</v>
      </c>
      <c r="F33" s="7">
        <v>754</v>
      </c>
      <c r="G33" s="15">
        <f t="shared" si="9"/>
        <v>0.58768511301636783</v>
      </c>
      <c r="H33" s="5">
        <v>85</v>
      </c>
      <c r="I33" s="18">
        <f t="shared" si="10"/>
        <v>8.0568720379146919E-2</v>
      </c>
    </row>
    <row r="34" spans="1:9" ht="16.5" customHeight="1" thickTop="1" thickBot="1" x14ac:dyDescent="0.25">
      <c r="A34" s="5" t="s">
        <v>38</v>
      </c>
      <c r="B34" s="7">
        <f t="shared" si="6"/>
        <v>300</v>
      </c>
      <c r="C34" s="15">
        <f t="shared" si="7"/>
        <v>6.4766839378238336E-2</v>
      </c>
      <c r="D34" s="5">
        <v>2</v>
      </c>
      <c r="E34" s="18">
        <f t="shared" si="8"/>
        <v>8.7183958151700091E-4</v>
      </c>
      <c r="F34" s="7">
        <v>154</v>
      </c>
      <c r="G34" s="15">
        <f t="shared" si="9"/>
        <v>0.12003117692907249</v>
      </c>
      <c r="H34" s="5">
        <v>144</v>
      </c>
      <c r="I34" s="18">
        <f t="shared" si="10"/>
        <v>0.13649289099526066</v>
      </c>
    </row>
    <row r="35" spans="1:9" ht="16.5" customHeight="1" thickTop="1" thickBot="1" x14ac:dyDescent="0.25">
      <c r="A35" s="5" t="s">
        <v>39</v>
      </c>
      <c r="B35" s="7">
        <f t="shared" si="6"/>
        <v>679</v>
      </c>
      <c r="C35" s="15">
        <f t="shared" si="7"/>
        <v>0.14658894645941278</v>
      </c>
      <c r="D35" s="5">
        <v>2</v>
      </c>
      <c r="E35" s="18">
        <f t="shared" si="8"/>
        <v>8.7183958151700091E-4</v>
      </c>
      <c r="F35" s="7">
        <v>245</v>
      </c>
      <c r="G35" s="15">
        <f t="shared" si="9"/>
        <v>0.19095869056897896</v>
      </c>
      <c r="H35" s="5">
        <v>432</v>
      </c>
      <c r="I35" s="18">
        <f t="shared" si="10"/>
        <v>0.409478672985782</v>
      </c>
    </row>
    <row r="36" spans="1:9" ht="16.5" customHeight="1" thickTop="1" thickBot="1" x14ac:dyDescent="0.25">
      <c r="A36" s="5" t="s">
        <v>40</v>
      </c>
      <c r="B36" s="7">
        <f t="shared" si="6"/>
        <v>302</v>
      </c>
      <c r="C36" s="15">
        <f t="shared" si="7"/>
        <v>6.5198618307426598E-2</v>
      </c>
      <c r="D36" s="5">
        <v>2</v>
      </c>
      <c r="E36" s="18">
        <f t="shared" si="8"/>
        <v>8.7183958151700091E-4</v>
      </c>
      <c r="F36" s="7">
        <v>77</v>
      </c>
      <c r="G36" s="15">
        <f t="shared" si="9"/>
        <v>6.0015588464536244E-2</v>
      </c>
      <c r="H36" s="5">
        <v>223</v>
      </c>
      <c r="I36" s="18">
        <f t="shared" si="10"/>
        <v>0.21137440758293838</v>
      </c>
    </row>
    <row r="37" spans="1:9" ht="16.5" customHeight="1" thickTop="1" thickBot="1" x14ac:dyDescent="0.25">
      <c r="A37" s="5" t="s">
        <v>41</v>
      </c>
      <c r="B37" s="7">
        <f t="shared" si="6"/>
        <v>162</v>
      </c>
      <c r="C37" s="15">
        <f t="shared" si="7"/>
        <v>3.4974093264248704E-2</v>
      </c>
      <c r="D37" s="5">
        <v>0</v>
      </c>
      <c r="E37" s="18">
        <f t="shared" si="8"/>
        <v>0</v>
      </c>
      <c r="F37" s="7">
        <v>38</v>
      </c>
      <c r="G37" s="15">
        <f t="shared" si="9"/>
        <v>2.9618082618862042E-2</v>
      </c>
      <c r="H37" s="5">
        <v>124</v>
      </c>
      <c r="I37" s="18">
        <f t="shared" si="10"/>
        <v>0.11753554502369669</v>
      </c>
    </row>
    <row r="38" spans="1:9" ht="16.5" customHeight="1" thickTop="1" thickBot="1" x14ac:dyDescent="0.25">
      <c r="A38" s="5" t="s">
        <v>42</v>
      </c>
      <c r="B38" s="7">
        <f t="shared" si="6"/>
        <v>30</v>
      </c>
      <c r="C38" s="15">
        <f t="shared" si="7"/>
        <v>6.4766839378238338E-3</v>
      </c>
      <c r="D38" s="5">
        <v>1</v>
      </c>
      <c r="E38" s="18">
        <f t="shared" si="8"/>
        <v>4.3591979075850045E-4</v>
      </c>
      <c r="F38" s="7">
        <v>3</v>
      </c>
      <c r="G38" s="15">
        <f t="shared" si="9"/>
        <v>2.3382696804364772E-3</v>
      </c>
      <c r="H38" s="5">
        <v>26</v>
      </c>
      <c r="I38" s="18">
        <f t="shared" si="10"/>
        <v>2.4644549763033177E-2</v>
      </c>
    </row>
    <row r="39" spans="1:9" ht="16.5" customHeight="1" thickTop="1" thickBot="1" x14ac:dyDescent="0.25">
      <c r="A39" s="5" t="s">
        <v>43</v>
      </c>
      <c r="B39" s="23">
        <v>23.36</v>
      </c>
      <c r="C39" s="11"/>
      <c r="D39" s="25">
        <v>18</v>
      </c>
      <c r="E39" s="19"/>
      <c r="F39" s="23">
        <v>24.34</v>
      </c>
      <c r="G39" s="11"/>
      <c r="H39" s="25">
        <v>32.83</v>
      </c>
      <c r="I39" s="19"/>
    </row>
    <row r="40" spans="1:9" ht="16.5" customHeight="1" thickTop="1" thickBot="1" x14ac:dyDescent="0.25">
      <c r="A40" s="5" t="s">
        <v>44</v>
      </c>
      <c r="B40" s="7">
        <v>19</v>
      </c>
      <c r="C40" s="7"/>
      <c r="D40" s="5">
        <v>18</v>
      </c>
      <c r="E40" s="5"/>
      <c r="F40" s="7">
        <v>22</v>
      </c>
      <c r="G40" s="7"/>
      <c r="H40" s="5">
        <v>30</v>
      </c>
      <c r="I40" s="5"/>
    </row>
    <row r="41" spans="1:9" ht="16.5" customHeight="1" thickTop="1" thickBot="1" x14ac:dyDescent="0.25">
      <c r="A41" s="20" t="s">
        <v>45</v>
      </c>
      <c r="B41" s="11"/>
      <c r="C41" s="11"/>
      <c r="D41" s="24">
        <v>21.83</v>
      </c>
      <c r="E41" s="3"/>
      <c r="F41" s="11"/>
      <c r="G41" s="11"/>
      <c r="H41" s="3"/>
      <c r="I41" s="3"/>
    </row>
    <row r="42" spans="1:9" ht="16.5" customHeight="1" thickTop="1" thickBot="1" x14ac:dyDescent="0.25">
      <c r="A42" s="21" t="s">
        <v>46</v>
      </c>
      <c r="B42" s="11"/>
      <c r="C42" s="11"/>
      <c r="D42" s="24">
        <v>3.2246000000000001</v>
      </c>
      <c r="E42" s="3"/>
      <c r="F42" s="11"/>
      <c r="G42" s="11"/>
      <c r="H42" s="3"/>
      <c r="I42" s="3"/>
    </row>
    <row r="43" spans="1:9" ht="16.5" customHeight="1" thickTop="1" x14ac:dyDescent="0.2">
      <c r="A43" s="2" t="s">
        <v>49</v>
      </c>
    </row>
    <row r="44" spans="1:9" ht="16.5" customHeight="1" x14ac:dyDescent="0.2">
      <c r="A44" s="2" t="s">
        <v>48</v>
      </c>
    </row>
    <row r="45" spans="1:9" ht="16.5" customHeight="1" x14ac:dyDescent="0.2">
      <c r="A45" s="66" t="s">
        <v>64</v>
      </c>
    </row>
    <row r="46" spans="1:9" ht="16.5" customHeight="1" x14ac:dyDescent="0.2">
      <c r="A46" s="14" t="s">
        <v>47</v>
      </c>
    </row>
  </sheetData>
  <mergeCells count="5">
    <mergeCell ref="A31:I31"/>
    <mergeCell ref="A8:I8"/>
    <mergeCell ref="A5:I5"/>
    <mergeCell ref="A17:I17"/>
    <mergeCell ref="A20:I20"/>
  </mergeCells>
  <phoneticPr fontId="0" type="noConversion"/>
  <hyperlinks>
    <hyperlink ref="A46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" sqref="J1:O1048576"/>
    </sheetView>
  </sheetViews>
  <sheetFormatPr defaultColWidth="10.42578125" defaultRowHeight="16.5" customHeight="1" x14ac:dyDescent="0.2"/>
  <cols>
    <col min="1" max="1" width="25.42578125" style="2" customWidth="1"/>
    <col min="2" max="16384" width="10.42578125" style="2"/>
  </cols>
  <sheetData>
    <row r="1" spans="1:9" ht="16.5" customHeight="1" x14ac:dyDescent="0.2">
      <c r="A1" s="1" t="s">
        <v>51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+D4+F4+H4</f>
        <v>4606</v>
      </c>
      <c r="C4" s="8"/>
      <c r="D4" s="9">
        <f>D6+D7</f>
        <v>2251</v>
      </c>
      <c r="E4" s="9"/>
      <c r="F4" s="10">
        <f>F6+F7</f>
        <v>1266</v>
      </c>
      <c r="G4" s="10"/>
      <c r="H4" s="9">
        <f>H6+H7</f>
        <v>1089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2960</v>
      </c>
      <c r="C6" s="15">
        <f>B6/$B$4</f>
        <v>0.64264003473729914</v>
      </c>
      <c r="D6" s="5">
        <v>1413</v>
      </c>
      <c r="E6" s="18">
        <f>D6/$D$4</f>
        <v>0.62772101288316307</v>
      </c>
      <c r="F6" s="7">
        <v>797</v>
      </c>
      <c r="G6" s="15">
        <f>F6/$F$4</f>
        <v>0.62954186413902058</v>
      </c>
      <c r="H6" s="5">
        <v>750</v>
      </c>
      <c r="I6" s="18">
        <f>H6/$H$4</f>
        <v>0.68870523415977958</v>
      </c>
    </row>
    <row r="7" spans="1:9" ht="16.5" customHeight="1" thickTop="1" thickBot="1" x14ac:dyDescent="0.25">
      <c r="A7" s="5" t="s">
        <v>11</v>
      </c>
      <c r="B7" s="7">
        <f>+D7+F7+H7</f>
        <v>1646</v>
      </c>
      <c r="C7" s="15">
        <f>B7/$B$4</f>
        <v>0.35735996526270081</v>
      </c>
      <c r="D7" s="5">
        <v>838</v>
      </c>
      <c r="E7" s="18">
        <f>D7/$D$4</f>
        <v>0.37227898711683693</v>
      </c>
      <c r="F7" s="7">
        <v>469</v>
      </c>
      <c r="G7" s="15">
        <f>F7/$F$4</f>
        <v>0.37045813586097948</v>
      </c>
      <c r="H7" s="5">
        <v>339</v>
      </c>
      <c r="I7" s="18">
        <f>H7/$H$4</f>
        <v>0.31129476584022037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13</v>
      </c>
      <c r="B9" s="7">
        <f t="shared" ref="B9:B15" si="0">+D9+F9+H9</f>
        <v>3586</v>
      </c>
      <c r="C9" s="15">
        <f>B9/(B16-B15)</f>
        <v>0.81722880583409296</v>
      </c>
      <c r="D9" s="5">
        <v>1759</v>
      </c>
      <c r="E9" s="18">
        <f>D9/(D16-D15)</f>
        <v>0.80836397058823528</v>
      </c>
      <c r="F9" s="7">
        <v>983</v>
      </c>
      <c r="G9" s="15">
        <f>F9/(F16-F15)</f>
        <v>0.83588435374149661</v>
      </c>
      <c r="H9" s="5">
        <v>844</v>
      </c>
      <c r="I9" s="18">
        <f>H9/(H16-H15)</f>
        <v>0.81467181467181471</v>
      </c>
    </row>
    <row r="10" spans="1:9" ht="16.5" customHeight="1" thickTop="1" thickBot="1" x14ac:dyDescent="0.25">
      <c r="A10" s="5" t="s">
        <v>14</v>
      </c>
      <c r="B10" s="7">
        <f t="shared" si="0"/>
        <v>451</v>
      </c>
      <c r="C10" s="15">
        <f>B10/(B16-B15)</f>
        <v>0.10278030993618961</v>
      </c>
      <c r="D10" s="5">
        <v>291</v>
      </c>
      <c r="E10" s="18">
        <f>D10/(D16-D15)</f>
        <v>0.13373161764705882</v>
      </c>
      <c r="F10" s="7">
        <v>97</v>
      </c>
      <c r="G10" s="15">
        <f>F10/(F16-F15)</f>
        <v>8.2482993197278906E-2</v>
      </c>
      <c r="H10" s="5">
        <v>63</v>
      </c>
      <c r="I10" s="18">
        <f>H10/(H16-H15)</f>
        <v>6.0810810810810814E-2</v>
      </c>
    </row>
    <row r="11" spans="1:9" ht="16.5" customHeight="1" thickTop="1" thickBot="1" x14ac:dyDescent="0.25">
      <c r="A11" s="5" t="s">
        <v>15</v>
      </c>
      <c r="B11" s="7">
        <f t="shared" si="0"/>
        <v>159</v>
      </c>
      <c r="C11" s="15">
        <f>B11/(B16-B15)</f>
        <v>3.6235186873290796E-2</v>
      </c>
      <c r="D11" s="5">
        <v>70</v>
      </c>
      <c r="E11" s="18">
        <f>D11/(D16-D15)</f>
        <v>3.216911764705882E-2</v>
      </c>
      <c r="F11" s="7">
        <v>53</v>
      </c>
      <c r="G11" s="15">
        <f>F11/(F16-F15)</f>
        <v>4.5068027210884355E-2</v>
      </c>
      <c r="H11" s="5">
        <v>36</v>
      </c>
      <c r="I11" s="18">
        <f>H11/(H16-H15)</f>
        <v>3.4749034749034749E-2</v>
      </c>
    </row>
    <row r="12" spans="1:9" ht="16.5" customHeight="1" thickTop="1" thickBot="1" x14ac:dyDescent="0.25">
      <c r="A12" s="5" t="s">
        <v>16</v>
      </c>
      <c r="B12" s="7">
        <f t="shared" si="0"/>
        <v>73</v>
      </c>
      <c r="C12" s="15">
        <f>B12/(B16-B15)</f>
        <v>1.6636280765724702E-2</v>
      </c>
      <c r="D12" s="5">
        <v>36</v>
      </c>
      <c r="E12" s="18">
        <f>D12/(D16-D15)</f>
        <v>1.6544117647058824E-2</v>
      </c>
      <c r="F12" s="7">
        <v>24</v>
      </c>
      <c r="G12" s="15">
        <f>F12/(F16-F15)</f>
        <v>2.0408163265306121E-2</v>
      </c>
      <c r="H12" s="5">
        <v>13</v>
      </c>
      <c r="I12" s="18">
        <f>H12/(H16-H15)</f>
        <v>1.2548262548262547E-2</v>
      </c>
    </row>
    <row r="13" spans="1:9" ht="16.5" customHeight="1" thickTop="1" thickBot="1" x14ac:dyDescent="0.25">
      <c r="A13" s="5" t="s">
        <v>17</v>
      </c>
      <c r="B13" s="7">
        <f t="shared" si="0"/>
        <v>11</v>
      </c>
      <c r="C13" s="15">
        <f>B13/(B16-B15)</f>
        <v>2.5068368277119417E-3</v>
      </c>
      <c r="D13" s="5">
        <v>3</v>
      </c>
      <c r="E13" s="18">
        <f>D13/(D16-D15)</f>
        <v>1.3786764705882354E-3</v>
      </c>
      <c r="F13" s="7">
        <v>3</v>
      </c>
      <c r="G13" s="15">
        <f>F13/(F16-F15)</f>
        <v>2.5510204081632651E-3</v>
      </c>
      <c r="H13" s="5">
        <v>5</v>
      </c>
      <c r="I13" s="18">
        <f>H13/(H16-H15)</f>
        <v>4.8262548262548262E-3</v>
      </c>
    </row>
    <row r="14" spans="1:9" ht="16.5" customHeight="1" thickTop="1" thickBot="1" x14ac:dyDescent="0.25">
      <c r="A14" s="5" t="s">
        <v>18</v>
      </c>
      <c r="B14" s="7">
        <f t="shared" si="0"/>
        <v>108</v>
      </c>
      <c r="C14" s="15">
        <f>B14/(B16-B15)</f>
        <v>2.4612579762989972E-2</v>
      </c>
      <c r="D14" s="5">
        <v>17</v>
      </c>
      <c r="E14" s="18">
        <f>D14/(D16-D15)</f>
        <v>7.8125E-3</v>
      </c>
      <c r="F14" s="7">
        <v>16</v>
      </c>
      <c r="G14" s="15">
        <f>F14/(F16-F15)</f>
        <v>1.3605442176870748E-2</v>
      </c>
      <c r="H14" s="5">
        <v>75</v>
      </c>
      <c r="I14" s="18">
        <f>H14/(H16-H15)</f>
        <v>7.2393822393822388E-2</v>
      </c>
    </row>
    <row r="15" spans="1:9" ht="16.5" customHeight="1" thickTop="1" thickBot="1" x14ac:dyDescent="0.25">
      <c r="A15" s="5" t="s">
        <v>19</v>
      </c>
      <c r="B15" s="7">
        <f t="shared" si="0"/>
        <v>218</v>
      </c>
      <c r="C15" s="16"/>
      <c r="D15" s="5">
        <v>75</v>
      </c>
      <c r="E15" s="22"/>
      <c r="F15" s="7">
        <v>90</v>
      </c>
      <c r="G15" s="11"/>
      <c r="H15" s="5">
        <v>53</v>
      </c>
      <c r="I15" s="3"/>
    </row>
    <row r="16" spans="1:9" ht="16.5" customHeight="1" thickTop="1" thickBot="1" x14ac:dyDescent="0.25">
      <c r="A16" s="5" t="s">
        <v>20</v>
      </c>
      <c r="B16" s="7">
        <f>SUM(B9:B15)</f>
        <v>4606</v>
      </c>
      <c r="C16" s="16"/>
      <c r="D16" s="12">
        <f>SUM(D9:D15)</f>
        <v>2251</v>
      </c>
      <c r="E16" s="3"/>
      <c r="F16" s="7">
        <f>SUM(F9:F15)</f>
        <v>1266</v>
      </c>
      <c r="G16" s="11"/>
      <c r="H16" s="12">
        <f>SUM(H9:H15)</f>
        <v>1089</v>
      </c>
      <c r="I16" s="3"/>
    </row>
    <row r="17" spans="1:9" ht="16.5" customHeight="1" thickTop="1" thickBot="1" x14ac:dyDescent="0.25">
      <c r="A17" s="76" t="s">
        <v>21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 thickTop="1" thickBot="1" x14ac:dyDescent="0.25">
      <c r="A18" s="12" t="s">
        <v>22</v>
      </c>
      <c r="B18" s="7">
        <f>+D18+F18+H18</f>
        <v>3508</v>
      </c>
      <c r="C18" s="15">
        <f>B18/$B$4</f>
        <v>0.76161528441163695</v>
      </c>
      <c r="D18" s="13">
        <v>2186</v>
      </c>
      <c r="E18" s="18">
        <f>D18/$D$4</f>
        <v>0.97112394491337184</v>
      </c>
      <c r="F18" s="7">
        <v>855</v>
      </c>
      <c r="G18" s="15">
        <f>F18/$F$4</f>
        <v>0.67535545023696686</v>
      </c>
      <c r="H18" s="5">
        <v>467</v>
      </c>
      <c r="I18" s="18">
        <f>H18/$H$4</f>
        <v>0.42883379247015613</v>
      </c>
    </row>
    <row r="19" spans="1:9" ht="16.5" customHeight="1" thickTop="1" thickBot="1" x14ac:dyDescent="0.25">
      <c r="A19" s="12" t="s">
        <v>23</v>
      </c>
      <c r="B19" s="7">
        <f>+D19+F19+H19</f>
        <v>1098</v>
      </c>
      <c r="C19" s="15">
        <f>B19/$B$4</f>
        <v>0.23838471558836299</v>
      </c>
      <c r="D19" s="5">
        <v>65</v>
      </c>
      <c r="E19" s="18">
        <f>D19/$D$4</f>
        <v>2.8876055086628164E-2</v>
      </c>
      <c r="F19" s="7">
        <v>411</v>
      </c>
      <c r="G19" s="15">
        <f>F19/$F$4</f>
        <v>0.3246445497630332</v>
      </c>
      <c r="H19" s="5">
        <v>622</v>
      </c>
      <c r="I19" s="18">
        <f>H19/$H$4</f>
        <v>0.57116620752984393</v>
      </c>
    </row>
    <row r="20" spans="1:9" ht="16.5" customHeight="1" thickTop="1" thickBot="1" x14ac:dyDescent="0.25">
      <c r="A20" s="76" t="s">
        <v>24</v>
      </c>
      <c r="B20" s="76"/>
      <c r="C20" s="76"/>
      <c r="D20" s="76"/>
      <c r="E20" s="76"/>
      <c r="F20" s="76"/>
      <c r="G20" s="76"/>
      <c r="H20" s="76"/>
      <c r="I20" s="76"/>
    </row>
    <row r="21" spans="1:9" ht="16.5" customHeight="1" thickTop="1" thickBot="1" x14ac:dyDescent="0.25">
      <c r="A21" s="5" t="s">
        <v>25</v>
      </c>
      <c r="B21" s="7">
        <f t="shared" ref="B21:B26" si="1">+D21+F21+H21</f>
        <v>2035</v>
      </c>
      <c r="C21" s="15">
        <f t="shared" ref="C21:C29" si="2">B21/$B$4</f>
        <v>0.4418150238818932</v>
      </c>
      <c r="D21" s="5">
        <v>968</v>
      </c>
      <c r="E21" s="18">
        <f t="shared" ref="E21:E29" si="3">D21/$D$4</f>
        <v>0.43003109729009331</v>
      </c>
      <c r="F21" s="7">
        <v>612</v>
      </c>
      <c r="G21" s="15">
        <f t="shared" ref="G21:G29" si="4">F21/$F$4</f>
        <v>0.48341232227488151</v>
      </c>
      <c r="H21" s="5">
        <v>455</v>
      </c>
      <c r="I21" s="18">
        <f t="shared" ref="I21:I29" si="5">H21/$H$4</f>
        <v>0.41781450872359965</v>
      </c>
    </row>
    <row r="22" spans="1:9" ht="16.5" customHeight="1" thickTop="1" thickBot="1" x14ac:dyDescent="0.25">
      <c r="A22" s="5" t="s">
        <v>26</v>
      </c>
      <c r="B22" s="7">
        <f t="shared" si="1"/>
        <v>1294</v>
      </c>
      <c r="C22" s="15">
        <f t="shared" si="2"/>
        <v>0.2809379070777247</v>
      </c>
      <c r="D22" s="5">
        <v>716</v>
      </c>
      <c r="E22" s="18">
        <f t="shared" si="3"/>
        <v>0.31808085295424254</v>
      </c>
      <c r="F22" s="7">
        <v>354</v>
      </c>
      <c r="G22" s="15">
        <f t="shared" si="4"/>
        <v>0.27962085308056872</v>
      </c>
      <c r="H22" s="5">
        <v>224</v>
      </c>
      <c r="I22" s="18">
        <f t="shared" si="5"/>
        <v>0.2056932966023875</v>
      </c>
    </row>
    <row r="23" spans="1:9" ht="16.5" customHeight="1" thickTop="1" thickBot="1" x14ac:dyDescent="0.25">
      <c r="A23" s="5" t="s">
        <v>27</v>
      </c>
      <c r="B23" s="7">
        <f t="shared" si="1"/>
        <v>385</v>
      </c>
      <c r="C23" s="15">
        <f t="shared" si="2"/>
        <v>8.3586626139817627E-2</v>
      </c>
      <c r="D23" s="5">
        <v>215</v>
      </c>
      <c r="E23" s="18">
        <f t="shared" si="3"/>
        <v>9.5513105286539321E-2</v>
      </c>
      <c r="F23" s="7">
        <v>70</v>
      </c>
      <c r="G23" s="15">
        <f t="shared" si="4"/>
        <v>5.5292259083728278E-2</v>
      </c>
      <c r="H23" s="5">
        <v>100</v>
      </c>
      <c r="I23" s="18">
        <f t="shared" si="5"/>
        <v>9.1827364554637275E-2</v>
      </c>
    </row>
    <row r="24" spans="1:9" ht="16.5" customHeight="1" thickTop="1" thickBot="1" x14ac:dyDescent="0.25">
      <c r="A24" s="5" t="s">
        <v>28</v>
      </c>
      <c r="B24" s="7">
        <f t="shared" si="1"/>
        <v>301</v>
      </c>
      <c r="C24" s="15">
        <f t="shared" si="2"/>
        <v>6.5349544072948323E-2</v>
      </c>
      <c r="D24" s="5">
        <v>131</v>
      </c>
      <c r="E24" s="18">
        <f t="shared" si="3"/>
        <v>5.819635717458907E-2</v>
      </c>
      <c r="F24" s="7">
        <v>89</v>
      </c>
      <c r="G24" s="15">
        <f t="shared" si="4"/>
        <v>7.0300157977883096E-2</v>
      </c>
      <c r="H24" s="5">
        <v>81</v>
      </c>
      <c r="I24" s="18">
        <f t="shared" si="5"/>
        <v>7.43801652892562E-2</v>
      </c>
    </row>
    <row r="25" spans="1:9" ht="16.5" customHeight="1" thickTop="1" thickBot="1" x14ac:dyDescent="0.25">
      <c r="A25" s="5" t="s">
        <v>29</v>
      </c>
      <c r="B25" s="7">
        <f t="shared" si="1"/>
        <v>412</v>
      </c>
      <c r="C25" s="15">
        <f t="shared" si="2"/>
        <v>8.9448545375597044E-2</v>
      </c>
      <c r="D25" s="5">
        <v>171</v>
      </c>
      <c r="E25" s="18">
        <f t="shared" si="3"/>
        <v>7.5966237227898706E-2</v>
      </c>
      <c r="F25" s="7">
        <v>103</v>
      </c>
      <c r="G25" s="15">
        <f t="shared" si="4"/>
        <v>8.135860979462875E-2</v>
      </c>
      <c r="H25" s="5">
        <f>H27-H26-SUM(H21:H24)</f>
        <v>138</v>
      </c>
      <c r="I25" s="18">
        <f t="shared" si="5"/>
        <v>0.12672176308539945</v>
      </c>
    </row>
    <row r="26" spans="1:9" ht="16.5" customHeight="1" thickTop="1" thickBot="1" x14ac:dyDescent="0.25">
      <c r="A26" s="5" t="s">
        <v>30</v>
      </c>
      <c r="B26" s="7">
        <f t="shared" si="1"/>
        <v>10</v>
      </c>
      <c r="C26" s="15">
        <f t="shared" si="2"/>
        <v>2.1710811984368217E-3</v>
      </c>
      <c r="D26" s="5">
        <v>4</v>
      </c>
      <c r="E26" s="18">
        <f t="shared" si="3"/>
        <v>1.7769880053309639E-3</v>
      </c>
      <c r="F26" s="7">
        <v>4</v>
      </c>
      <c r="G26" s="15">
        <f t="shared" si="4"/>
        <v>3.1595576619273301E-3</v>
      </c>
      <c r="H26" s="5">
        <v>2</v>
      </c>
      <c r="I26" s="18">
        <f t="shared" si="5"/>
        <v>1.8365472910927456E-3</v>
      </c>
    </row>
    <row r="27" spans="1:9" ht="16.5" customHeight="1" thickTop="1" thickBot="1" x14ac:dyDescent="0.25">
      <c r="A27" s="5" t="s">
        <v>31</v>
      </c>
      <c r="B27" s="7">
        <f>SUM(B21:B26)</f>
        <v>4437</v>
      </c>
      <c r="C27" s="15">
        <f t="shared" si="2"/>
        <v>0.96330872774641774</v>
      </c>
      <c r="D27" s="12">
        <f>SUM(D21:D26)</f>
        <v>2205</v>
      </c>
      <c r="E27" s="18">
        <f t="shared" si="3"/>
        <v>0.97956463793869386</v>
      </c>
      <c r="F27" s="7">
        <f>SUM(F21:F26)</f>
        <v>1232</v>
      </c>
      <c r="G27" s="15">
        <f t="shared" si="4"/>
        <v>0.97314375987361768</v>
      </c>
      <c r="H27" s="12">
        <v>1000</v>
      </c>
      <c r="I27" s="18">
        <f t="shared" si="5"/>
        <v>0.91827364554637281</v>
      </c>
    </row>
    <row r="28" spans="1:9" ht="16.5" customHeight="1" thickTop="1" thickBot="1" x14ac:dyDescent="0.25">
      <c r="A28" s="5" t="s">
        <v>32</v>
      </c>
      <c r="B28" s="7">
        <f>+D28+F28+H28</f>
        <v>50</v>
      </c>
      <c r="C28" s="15">
        <f t="shared" si="2"/>
        <v>1.0855405992184108E-2</v>
      </c>
      <c r="D28" s="5">
        <v>24</v>
      </c>
      <c r="E28" s="18">
        <f t="shared" si="3"/>
        <v>1.0661928031985785E-2</v>
      </c>
      <c r="F28" s="7">
        <v>15</v>
      </c>
      <c r="G28" s="15">
        <f t="shared" si="4"/>
        <v>1.1848341232227487E-2</v>
      </c>
      <c r="H28" s="5">
        <f>8+3</f>
        <v>11</v>
      </c>
      <c r="I28" s="18">
        <f t="shared" si="5"/>
        <v>1.0101010101010102E-2</v>
      </c>
    </row>
    <row r="29" spans="1:9" ht="16.5" customHeight="1" thickTop="1" thickBot="1" x14ac:dyDescent="0.25">
      <c r="A29" s="5" t="s">
        <v>33</v>
      </c>
      <c r="B29" s="7">
        <f>+D29+F29+H29</f>
        <v>119</v>
      </c>
      <c r="C29" s="15">
        <f t="shared" si="2"/>
        <v>2.5835866261398176E-2</v>
      </c>
      <c r="D29" s="5">
        <v>22</v>
      </c>
      <c r="E29" s="18">
        <f t="shared" si="3"/>
        <v>9.7734340293203024E-3</v>
      </c>
      <c r="F29" s="7">
        <v>19</v>
      </c>
      <c r="G29" s="15">
        <f t="shared" si="4"/>
        <v>1.5007898894154818E-2</v>
      </c>
      <c r="H29" s="5">
        <v>78</v>
      </c>
      <c r="I29" s="18">
        <f t="shared" si="5"/>
        <v>7.1625344352617082E-2</v>
      </c>
    </row>
    <row r="30" spans="1:9" ht="16.5" customHeight="1" thickTop="1" thickBot="1" x14ac:dyDescent="0.25">
      <c r="A30" s="5" t="s">
        <v>34</v>
      </c>
      <c r="B30" s="7">
        <f>SUM(B27:B29)</f>
        <v>4606</v>
      </c>
      <c r="C30" s="16"/>
      <c r="D30" s="12">
        <f>SUM(D27:D29)</f>
        <v>2251</v>
      </c>
      <c r="E30" s="17"/>
      <c r="F30" s="7">
        <f>SUM(F27:F29)</f>
        <v>1266</v>
      </c>
      <c r="G30" s="11"/>
      <c r="H30" s="12">
        <f>SUM(H27:H29)</f>
        <v>1089</v>
      </c>
      <c r="I30" s="3"/>
    </row>
    <row r="31" spans="1:9" ht="16.5" customHeight="1" thickTop="1" thickBot="1" x14ac:dyDescent="0.25">
      <c r="A31" s="76" t="s">
        <v>35</v>
      </c>
      <c r="B31" s="76"/>
      <c r="C31" s="76"/>
      <c r="D31" s="76"/>
      <c r="E31" s="76"/>
      <c r="F31" s="76"/>
      <c r="G31" s="76"/>
      <c r="H31" s="76"/>
      <c r="I31" s="76"/>
    </row>
    <row r="32" spans="1:9" ht="16.5" customHeight="1" thickTop="1" thickBot="1" x14ac:dyDescent="0.25">
      <c r="A32" s="5" t="s">
        <v>36</v>
      </c>
      <c r="B32" s="7">
        <f t="shared" ref="B32:B38" si="6">+D32+F32+H32</f>
        <v>0</v>
      </c>
      <c r="C32" s="15">
        <f t="shared" ref="C32:C38" si="7">B32/$B$4</f>
        <v>0</v>
      </c>
      <c r="D32" s="5">
        <v>0</v>
      </c>
      <c r="E32" s="18">
        <f t="shared" ref="E32:E38" si="8">D32/$D$4</f>
        <v>0</v>
      </c>
      <c r="F32" s="7">
        <v>0</v>
      </c>
      <c r="G32" s="15">
        <f t="shared" ref="G32:G38" si="9">F32/$F$4</f>
        <v>0</v>
      </c>
      <c r="H32" s="5">
        <v>0</v>
      </c>
      <c r="I32" s="18">
        <f t="shared" ref="I32:I38" si="10">H32/$H$4</f>
        <v>0</v>
      </c>
    </row>
    <row r="33" spans="1:9" ht="16.5" customHeight="1" thickTop="1" thickBot="1" x14ac:dyDescent="0.25">
      <c r="A33" s="5" t="s">
        <v>37</v>
      </c>
      <c r="B33" s="7">
        <f t="shared" si="6"/>
        <v>3088</v>
      </c>
      <c r="C33" s="15">
        <f t="shared" si="7"/>
        <v>0.67042987407729049</v>
      </c>
      <c r="D33" s="13">
        <v>2245</v>
      </c>
      <c r="E33" s="18">
        <f t="shared" si="8"/>
        <v>0.99733451799200357</v>
      </c>
      <c r="F33" s="7">
        <v>755</v>
      </c>
      <c r="G33" s="15">
        <f t="shared" si="9"/>
        <v>0.5963665086887836</v>
      </c>
      <c r="H33" s="5">
        <v>88</v>
      </c>
      <c r="I33" s="18">
        <f t="shared" si="10"/>
        <v>8.0808080808080815E-2</v>
      </c>
    </row>
    <row r="34" spans="1:9" ht="16.5" customHeight="1" thickTop="1" thickBot="1" x14ac:dyDescent="0.25">
      <c r="A34" s="5" t="s">
        <v>38</v>
      </c>
      <c r="B34" s="7">
        <f t="shared" si="6"/>
        <v>343</v>
      </c>
      <c r="C34" s="15">
        <f t="shared" si="7"/>
        <v>7.4468085106382975E-2</v>
      </c>
      <c r="D34" s="5">
        <v>2</v>
      </c>
      <c r="E34" s="18">
        <f t="shared" si="8"/>
        <v>8.8849400266548197E-4</v>
      </c>
      <c r="F34" s="7">
        <v>148</v>
      </c>
      <c r="G34" s="15">
        <f t="shared" si="9"/>
        <v>0.11690363349131122</v>
      </c>
      <c r="H34" s="5">
        <v>193</v>
      </c>
      <c r="I34" s="18">
        <f t="shared" si="10"/>
        <v>0.17722681359044995</v>
      </c>
    </row>
    <row r="35" spans="1:9" ht="16.5" customHeight="1" thickTop="1" thickBot="1" x14ac:dyDescent="0.25">
      <c r="A35" s="5" t="s">
        <v>39</v>
      </c>
      <c r="B35" s="7">
        <f t="shared" si="6"/>
        <v>693</v>
      </c>
      <c r="C35" s="15">
        <f t="shared" si="7"/>
        <v>0.15045592705167174</v>
      </c>
      <c r="D35" s="5">
        <v>2</v>
      </c>
      <c r="E35" s="18">
        <f t="shared" si="8"/>
        <v>8.8849400266548197E-4</v>
      </c>
      <c r="F35" s="7">
        <v>226</v>
      </c>
      <c r="G35" s="15">
        <f t="shared" si="9"/>
        <v>0.17851500789889416</v>
      </c>
      <c r="H35" s="5">
        <v>465</v>
      </c>
      <c r="I35" s="18">
        <f t="shared" si="10"/>
        <v>0.42699724517906334</v>
      </c>
    </row>
    <row r="36" spans="1:9" ht="16.5" customHeight="1" thickTop="1" thickBot="1" x14ac:dyDescent="0.25">
      <c r="A36" s="5" t="s">
        <v>40</v>
      </c>
      <c r="B36" s="7">
        <f t="shared" si="6"/>
        <v>294</v>
      </c>
      <c r="C36" s="15">
        <f t="shared" si="7"/>
        <v>6.3829787234042548E-2</v>
      </c>
      <c r="D36" s="5">
        <v>1</v>
      </c>
      <c r="E36" s="18">
        <f t="shared" si="8"/>
        <v>4.4424700133274098E-4</v>
      </c>
      <c r="F36" s="7">
        <v>90</v>
      </c>
      <c r="G36" s="15">
        <f t="shared" si="9"/>
        <v>7.1090047393364927E-2</v>
      </c>
      <c r="H36" s="5">
        <v>203</v>
      </c>
      <c r="I36" s="18">
        <f t="shared" si="10"/>
        <v>0.18640955004591367</v>
      </c>
    </row>
    <row r="37" spans="1:9" ht="16.5" customHeight="1" thickTop="1" thickBot="1" x14ac:dyDescent="0.25">
      <c r="A37" s="5" t="s">
        <v>41</v>
      </c>
      <c r="B37" s="7">
        <f t="shared" si="6"/>
        <v>146</v>
      </c>
      <c r="C37" s="15">
        <f t="shared" si="7"/>
        <v>3.1697785497177597E-2</v>
      </c>
      <c r="D37" s="5">
        <v>1</v>
      </c>
      <c r="E37" s="18">
        <f t="shared" si="8"/>
        <v>4.4424700133274098E-4</v>
      </c>
      <c r="F37" s="7">
        <v>31</v>
      </c>
      <c r="G37" s="15">
        <f t="shared" si="9"/>
        <v>2.448657187993681E-2</v>
      </c>
      <c r="H37" s="5">
        <v>114</v>
      </c>
      <c r="I37" s="18">
        <f t="shared" si="10"/>
        <v>0.1046831955922865</v>
      </c>
    </row>
    <row r="38" spans="1:9" ht="16.5" customHeight="1" thickTop="1" thickBot="1" x14ac:dyDescent="0.25">
      <c r="A38" s="5" t="s">
        <v>42</v>
      </c>
      <c r="B38" s="7">
        <f t="shared" si="6"/>
        <v>16</v>
      </c>
      <c r="C38" s="15">
        <f t="shared" si="7"/>
        <v>3.4737299174989146E-3</v>
      </c>
      <c r="D38" s="5">
        <v>0</v>
      </c>
      <c r="E38" s="18">
        <f t="shared" si="8"/>
        <v>0</v>
      </c>
      <c r="F38" s="7">
        <v>2</v>
      </c>
      <c r="G38" s="15">
        <f t="shared" si="9"/>
        <v>1.5797788309636651E-3</v>
      </c>
      <c r="H38" s="5">
        <v>14</v>
      </c>
      <c r="I38" s="18">
        <f t="shared" si="10"/>
        <v>1.2855831037649219E-2</v>
      </c>
    </row>
    <row r="39" spans="1:9" ht="16.5" customHeight="1" thickTop="1" thickBot="1" x14ac:dyDescent="0.25">
      <c r="A39" s="5" t="s">
        <v>43</v>
      </c>
      <c r="B39" s="23">
        <v>23.13</v>
      </c>
      <c r="C39" s="11"/>
      <c r="D39" s="25">
        <v>17.989999999999998</v>
      </c>
      <c r="E39" s="19"/>
      <c r="F39" s="23">
        <v>24.12</v>
      </c>
      <c r="G39" s="11"/>
      <c r="H39" s="25">
        <v>31.48</v>
      </c>
      <c r="I39" s="19"/>
    </row>
    <row r="40" spans="1:9" ht="16.5" customHeight="1" thickTop="1" thickBot="1" x14ac:dyDescent="0.25">
      <c r="A40" s="5" t="s">
        <v>44</v>
      </c>
      <c r="B40" s="7">
        <v>19</v>
      </c>
      <c r="C40" s="7"/>
      <c r="D40" s="5">
        <v>18</v>
      </c>
      <c r="E40" s="5"/>
      <c r="F40" s="7">
        <v>21</v>
      </c>
      <c r="G40" s="7"/>
      <c r="H40" s="5">
        <v>28</v>
      </c>
      <c r="I40" s="5"/>
    </row>
    <row r="41" spans="1:9" ht="16.5" customHeight="1" thickTop="1" thickBot="1" x14ac:dyDescent="0.25">
      <c r="A41" s="20" t="s">
        <v>45</v>
      </c>
      <c r="B41" s="11"/>
      <c r="C41" s="11"/>
      <c r="D41" s="24">
        <v>21.6</v>
      </c>
      <c r="E41" s="3"/>
      <c r="F41" s="11"/>
      <c r="G41" s="11"/>
      <c r="H41" s="3"/>
      <c r="I41" s="3"/>
    </row>
    <row r="42" spans="1:9" ht="16.5" customHeight="1" thickTop="1" thickBot="1" x14ac:dyDescent="0.25">
      <c r="A42" s="21" t="s">
        <v>46</v>
      </c>
      <c r="B42" s="11"/>
      <c r="C42" s="11"/>
      <c r="D42" s="24">
        <v>3.2050999999999998</v>
      </c>
      <c r="E42" s="3"/>
      <c r="F42" s="11"/>
      <c r="G42" s="11"/>
      <c r="H42" s="3"/>
      <c r="I42" s="3"/>
    </row>
    <row r="43" spans="1:9" ht="16.5" customHeight="1" thickTop="1" x14ac:dyDescent="0.2">
      <c r="A43" s="2" t="s">
        <v>49</v>
      </c>
    </row>
    <row r="44" spans="1:9" ht="16.5" customHeight="1" x14ac:dyDescent="0.2">
      <c r="A44" s="2" t="s">
        <v>48</v>
      </c>
    </row>
    <row r="45" spans="1:9" ht="16.5" customHeight="1" x14ac:dyDescent="0.2">
      <c r="A45" s="66" t="s">
        <v>64</v>
      </c>
    </row>
    <row r="46" spans="1:9" ht="16.5" customHeight="1" x14ac:dyDescent="0.2">
      <c r="A46" s="14" t="s">
        <v>47</v>
      </c>
    </row>
  </sheetData>
  <mergeCells count="5">
    <mergeCell ref="A31:I31"/>
    <mergeCell ref="A8:I8"/>
    <mergeCell ref="A5:I5"/>
    <mergeCell ref="A17:I17"/>
    <mergeCell ref="A20:I20"/>
  </mergeCells>
  <phoneticPr fontId="0" type="noConversion"/>
  <hyperlinks>
    <hyperlink ref="A46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10" ht="16.5" customHeight="1" x14ac:dyDescent="0.2">
      <c r="A1" s="41" t="s">
        <v>71</v>
      </c>
    </row>
    <row r="2" spans="1:10" ht="16.5" customHeight="1" thickBot="1" x14ac:dyDescent="0.25"/>
    <row r="3" spans="1:10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10" ht="16.5" customHeight="1" thickTop="1" thickBot="1" x14ac:dyDescent="0.25">
      <c r="A4" s="74" t="s">
        <v>8</v>
      </c>
      <c r="B4" s="10">
        <f>D4+F4+H4</f>
        <v>5272</v>
      </c>
      <c r="C4" s="8"/>
      <c r="D4" s="9">
        <v>2700</v>
      </c>
      <c r="E4" s="9"/>
      <c r="F4" s="10">
        <v>1466</v>
      </c>
      <c r="G4" s="10"/>
      <c r="H4" s="9">
        <v>1106</v>
      </c>
      <c r="I4" s="9"/>
    </row>
    <row r="5" spans="1:10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10" ht="16.5" customHeight="1" thickTop="1" thickBot="1" x14ac:dyDescent="0.25">
      <c r="A6" s="5" t="s">
        <v>10</v>
      </c>
      <c r="B6" s="7">
        <f>+D6+F6+H6</f>
        <v>3067</v>
      </c>
      <c r="C6" s="15">
        <f>B6/$B$4</f>
        <v>0.58175265553869504</v>
      </c>
      <c r="D6" s="5">
        <v>1575</v>
      </c>
      <c r="E6" s="18">
        <f>D6/$D$4</f>
        <v>0.58333333333333337</v>
      </c>
      <c r="F6" s="7">
        <v>846</v>
      </c>
      <c r="G6" s="15">
        <f>F6/$F$4</f>
        <v>0.57708049113233284</v>
      </c>
      <c r="H6" s="5">
        <v>646</v>
      </c>
      <c r="I6" s="18">
        <f>H6/$H$4</f>
        <v>0.58408679927667273</v>
      </c>
    </row>
    <row r="7" spans="1:10" ht="16.5" customHeight="1" thickTop="1" thickBot="1" x14ac:dyDescent="0.25">
      <c r="A7" s="5" t="s">
        <v>11</v>
      </c>
      <c r="B7" s="7">
        <f>+D7+F7+H7</f>
        <v>2205</v>
      </c>
      <c r="C7" s="15">
        <f>B7/$B$4</f>
        <v>0.41824734446130502</v>
      </c>
      <c r="D7" s="5">
        <v>1125</v>
      </c>
      <c r="E7" s="18">
        <f>D7/$D$4</f>
        <v>0.41666666666666669</v>
      </c>
      <c r="F7" s="7">
        <v>620</v>
      </c>
      <c r="G7" s="15">
        <f>F7/$F$4</f>
        <v>0.4229195088676671</v>
      </c>
      <c r="H7" s="5">
        <v>460</v>
      </c>
      <c r="I7" s="18">
        <f>H7/$H$4</f>
        <v>0.41591320072332733</v>
      </c>
    </row>
    <row r="8" spans="1:10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10" ht="16.5" customHeight="1" thickTop="1" thickBot="1" x14ac:dyDescent="0.25">
      <c r="A9" s="5" t="s">
        <v>58</v>
      </c>
      <c r="B9" s="7">
        <f t="shared" ref="B9:B16" si="0">+D9+F9+H9</f>
        <v>3651</v>
      </c>
      <c r="C9" s="15">
        <f>B9/(B17-B16)</f>
        <v>0.72368681863230921</v>
      </c>
      <c r="D9" s="5">
        <v>1894</v>
      </c>
      <c r="E9" s="18">
        <f>D9/(D17-D16)</f>
        <v>0.72874182377837626</v>
      </c>
      <c r="F9" s="7">
        <v>1055</v>
      </c>
      <c r="G9" s="15">
        <f>F9/(F17-F16)</f>
        <v>0.76895043731778423</v>
      </c>
      <c r="H9" s="5">
        <v>702</v>
      </c>
      <c r="I9" s="18">
        <f>H9/(H17-H16)</f>
        <v>0.65363128491620115</v>
      </c>
    </row>
    <row r="10" spans="1:10" ht="16.5" customHeight="1" thickTop="1" thickBot="1" x14ac:dyDescent="0.25">
      <c r="A10" s="5" t="s">
        <v>14</v>
      </c>
      <c r="B10" s="7">
        <f t="shared" si="0"/>
        <v>552</v>
      </c>
      <c r="C10" s="15">
        <f>B10/(B17-B16)</f>
        <v>0.10941526263627353</v>
      </c>
      <c r="D10" s="5">
        <v>360</v>
      </c>
      <c r="E10" s="18">
        <f>D10/(D17-D16)</f>
        <v>0.13851481338976529</v>
      </c>
      <c r="F10" s="7">
        <v>118</v>
      </c>
      <c r="G10" s="15">
        <f>F10/(F17-F16)</f>
        <v>8.600583090379009E-2</v>
      </c>
      <c r="H10" s="5">
        <v>74</v>
      </c>
      <c r="I10" s="18">
        <f>H10/(H17-H16)</f>
        <v>6.8901303538175043E-2</v>
      </c>
    </row>
    <row r="11" spans="1:10" ht="16.5" customHeight="1" thickTop="1" thickBot="1" x14ac:dyDescent="0.25">
      <c r="A11" s="5" t="s">
        <v>15</v>
      </c>
      <c r="B11" s="7">
        <f t="shared" si="0"/>
        <v>346</v>
      </c>
      <c r="C11" s="15">
        <f>B11/(B17-B16)</f>
        <v>6.8582755203171461E-2</v>
      </c>
      <c r="D11" s="5">
        <v>158</v>
      </c>
      <c r="E11" s="18">
        <f>D11/(D17-D16)</f>
        <v>6.0792612543285877E-2</v>
      </c>
      <c r="F11" s="7">
        <v>86</v>
      </c>
      <c r="G11" s="15">
        <f>F11/(F17-F16)</f>
        <v>6.2682215743440239E-2</v>
      </c>
      <c r="H11" s="5">
        <v>102</v>
      </c>
      <c r="I11" s="18">
        <f>H11/(H17-H16)</f>
        <v>9.4972067039106142E-2</v>
      </c>
    </row>
    <row r="12" spans="1:10" ht="16.5" customHeight="1" thickTop="1" thickBot="1" x14ac:dyDescent="0.25">
      <c r="A12" s="5" t="s">
        <v>16</v>
      </c>
      <c r="B12" s="7">
        <f t="shared" si="0"/>
        <v>226</v>
      </c>
      <c r="C12" s="15">
        <f>B12/(B17-B16)</f>
        <v>4.479682854311199E-2</v>
      </c>
      <c r="D12" s="5">
        <v>136</v>
      </c>
      <c r="E12" s="18">
        <f>D12/(D17-D16)</f>
        <v>5.232781839168911E-2</v>
      </c>
      <c r="F12" s="7">
        <v>49</v>
      </c>
      <c r="G12" s="15">
        <f>F12/(F17-F16)</f>
        <v>3.5714285714285712E-2</v>
      </c>
      <c r="H12" s="5">
        <v>41</v>
      </c>
      <c r="I12" s="18">
        <f>H12/(H17-H16)</f>
        <v>3.8175046554934824E-2</v>
      </c>
      <c r="J12" s="60"/>
    </row>
    <row r="13" spans="1:10" ht="16.5" customHeight="1" thickTop="1" thickBot="1" x14ac:dyDescent="0.25">
      <c r="A13" s="5" t="s">
        <v>17</v>
      </c>
      <c r="B13" s="7">
        <f t="shared" si="0"/>
        <v>42</v>
      </c>
      <c r="C13" s="15">
        <f>B13/(B17-B16)</f>
        <v>8.3250743310208132E-3</v>
      </c>
      <c r="D13" s="5">
        <v>25</v>
      </c>
      <c r="E13" s="18">
        <f>D13/(D17-D16)</f>
        <v>9.6190842631781459E-3</v>
      </c>
      <c r="F13" s="7">
        <v>9</v>
      </c>
      <c r="G13" s="15">
        <f>F13/(F17-F16)</f>
        <v>6.5597667638483967E-3</v>
      </c>
      <c r="H13" s="5">
        <v>8</v>
      </c>
      <c r="I13" s="18">
        <f>H13/(H17-H16)</f>
        <v>7.4487895716945996E-3</v>
      </c>
    </row>
    <row r="14" spans="1:10" ht="16.5" customHeight="1" thickTop="1" thickBot="1" x14ac:dyDescent="0.25">
      <c r="A14" s="5" t="s">
        <v>56</v>
      </c>
      <c r="B14" s="7">
        <f>+D14+F14+H14</f>
        <v>8</v>
      </c>
      <c r="C14" s="15">
        <f>B14/(B17-B16)</f>
        <v>1.5857284440039642E-3</v>
      </c>
      <c r="D14" s="5">
        <v>4</v>
      </c>
      <c r="E14" s="18">
        <f>D14/(D17-D16)</f>
        <v>1.5390534821085034E-3</v>
      </c>
      <c r="F14" s="7">
        <v>2</v>
      </c>
      <c r="G14" s="15">
        <f>F14/(F17-F16)</f>
        <v>1.4577259475218659E-3</v>
      </c>
      <c r="H14" s="5">
        <v>2</v>
      </c>
      <c r="I14" s="18">
        <f>H14/(H17-H16)</f>
        <v>1.8621973929236499E-3</v>
      </c>
    </row>
    <row r="15" spans="1:10" ht="16.5" customHeight="1" thickTop="1" thickBot="1" x14ac:dyDescent="0.25">
      <c r="A15" s="5" t="s">
        <v>18</v>
      </c>
      <c r="B15" s="7">
        <f t="shared" si="0"/>
        <v>220</v>
      </c>
      <c r="C15" s="15">
        <f>B15/(B17-B16)</f>
        <v>4.3607532210109018E-2</v>
      </c>
      <c r="D15" s="5">
        <v>22</v>
      </c>
      <c r="E15" s="18">
        <f>D15/(D17-D16)</f>
        <v>8.4647941515967676E-3</v>
      </c>
      <c r="F15" s="7">
        <v>53</v>
      </c>
      <c r="G15" s="15">
        <f>F15/(F17-F16)</f>
        <v>3.8629737609329445E-2</v>
      </c>
      <c r="H15" s="5">
        <v>145</v>
      </c>
      <c r="I15" s="18">
        <f>H15/(H17-H16)</f>
        <v>0.13500931098696461</v>
      </c>
    </row>
    <row r="16" spans="1:10" ht="16.5" customHeight="1" thickTop="1" thickBot="1" x14ac:dyDescent="0.25">
      <c r="A16" s="5" t="s">
        <v>19</v>
      </c>
      <c r="B16" s="7">
        <f t="shared" si="0"/>
        <v>227</v>
      </c>
      <c r="C16" s="15">
        <f>B16/(B17-B16)</f>
        <v>4.4995044598612491E-2</v>
      </c>
      <c r="D16" s="5">
        <v>101</v>
      </c>
      <c r="E16" s="27">
        <f>D16/(D17-D16)</f>
        <v>3.886110042323971E-2</v>
      </c>
      <c r="F16" s="7">
        <v>94</v>
      </c>
      <c r="G16" s="43">
        <f>F16/(F17-F16)</f>
        <v>6.8513119533527692E-2</v>
      </c>
      <c r="H16" s="5">
        <v>32</v>
      </c>
      <c r="I16" s="44">
        <f>H16/(H17-H16)</f>
        <v>2.9795158286778398E-2</v>
      </c>
    </row>
    <row r="17" spans="1:9" ht="16.5" customHeight="1" thickTop="1" thickBot="1" x14ac:dyDescent="0.25">
      <c r="A17" s="5" t="s">
        <v>20</v>
      </c>
      <c r="B17" s="7">
        <f>SUM(B9:B16)</f>
        <v>5272</v>
      </c>
      <c r="C17" s="16"/>
      <c r="D17" s="12">
        <f>SUM(D9:D16)</f>
        <v>2700</v>
      </c>
      <c r="E17" s="3"/>
      <c r="F17" s="7">
        <f>SUM(F9:F16)</f>
        <v>1466</v>
      </c>
      <c r="G17" s="11"/>
      <c r="H17" s="12">
        <f>SUM(H9:H16)</f>
        <v>1106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4507</v>
      </c>
      <c r="C19" s="15">
        <f>B19/$B$4</f>
        <v>0.85489377845220027</v>
      </c>
      <c r="D19" s="13">
        <v>2679</v>
      </c>
      <c r="E19" s="18">
        <f>D19/$D$4</f>
        <v>0.99222222222222223</v>
      </c>
      <c r="F19" s="7">
        <v>1160</v>
      </c>
      <c r="G19" s="15">
        <f>F19/$F$4</f>
        <v>0.79126875852660306</v>
      </c>
      <c r="H19" s="5">
        <v>668</v>
      </c>
      <c r="I19" s="18">
        <f>H19/$H$4</f>
        <v>0.60397830018083187</v>
      </c>
    </row>
    <row r="20" spans="1:9" ht="16.5" customHeight="1" thickTop="1" thickBot="1" x14ac:dyDescent="0.25">
      <c r="A20" s="12" t="s">
        <v>23</v>
      </c>
      <c r="B20" s="7">
        <f>+D20+F20+H20</f>
        <v>765</v>
      </c>
      <c r="C20" s="15">
        <f>B20/$B$4</f>
        <v>0.1451062215477997</v>
      </c>
      <c r="D20" s="5">
        <v>21</v>
      </c>
      <c r="E20" s="18">
        <f>D20/$D$4</f>
        <v>7.7777777777777776E-3</v>
      </c>
      <c r="F20" s="7">
        <v>306</v>
      </c>
      <c r="G20" s="15">
        <f>F20/$F$4</f>
        <v>0.208731241473397</v>
      </c>
      <c r="H20" s="5">
        <v>438</v>
      </c>
      <c r="I20" s="18">
        <f>H20/$H$4</f>
        <v>0.39602169981916818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2058</v>
      </c>
      <c r="C22" s="15">
        <f>B22/$B$4</f>
        <v>0.39036418816388468</v>
      </c>
      <c r="D22" s="5">
        <v>984</v>
      </c>
      <c r="E22" s="18">
        <f t="shared" ref="E22:E30" si="2">D22/$D$4</f>
        <v>0.36444444444444446</v>
      </c>
      <c r="F22" s="7">
        <v>651</v>
      </c>
      <c r="G22" s="15">
        <f>F22/$F$4</f>
        <v>0.44406548431105047</v>
      </c>
      <c r="H22" s="5">
        <v>423</v>
      </c>
      <c r="I22" s="18">
        <f>H22/$H$4</f>
        <v>0.38245931283905965</v>
      </c>
    </row>
    <row r="23" spans="1:9" ht="16.5" customHeight="1" thickTop="1" thickBot="1" x14ac:dyDescent="0.25">
      <c r="A23" s="5" t="s">
        <v>26</v>
      </c>
      <c r="B23" s="7">
        <f t="shared" si="1"/>
        <v>1549</v>
      </c>
      <c r="C23" s="15">
        <f t="shared" ref="C23:C30" si="3">B23/$B$4</f>
        <v>0.29381638846737479</v>
      </c>
      <c r="D23" s="5">
        <v>823</v>
      </c>
      <c r="E23" s="18">
        <f t="shared" si="2"/>
        <v>0.30481481481481482</v>
      </c>
      <c r="F23" s="7">
        <v>502</v>
      </c>
      <c r="G23" s="15">
        <f t="shared" ref="G23:G30" si="4">F23/$F$4</f>
        <v>0.34242837653478853</v>
      </c>
      <c r="H23" s="5">
        <v>224</v>
      </c>
      <c r="I23" s="18">
        <f t="shared" ref="I23:I30" si="5">H23/$H$4</f>
        <v>0.20253164556962025</v>
      </c>
    </row>
    <row r="24" spans="1:9" ht="16.5" customHeight="1" thickTop="1" thickBot="1" x14ac:dyDescent="0.25">
      <c r="A24" s="5" t="s">
        <v>27</v>
      </c>
      <c r="B24" s="7">
        <f t="shared" si="1"/>
        <v>425</v>
      </c>
      <c r="C24" s="15">
        <f t="shared" si="3"/>
        <v>8.0614567526555381E-2</v>
      </c>
      <c r="D24" s="5">
        <v>278</v>
      </c>
      <c r="E24" s="18">
        <f t="shared" si="2"/>
        <v>0.10296296296296296</v>
      </c>
      <c r="F24" s="7">
        <v>77</v>
      </c>
      <c r="G24" s="15">
        <f t="shared" si="4"/>
        <v>5.2523874488403823E-2</v>
      </c>
      <c r="H24" s="5">
        <v>70</v>
      </c>
      <c r="I24" s="18">
        <f t="shared" si="5"/>
        <v>6.3291139240506333E-2</v>
      </c>
    </row>
    <row r="25" spans="1:9" ht="16.5" customHeight="1" thickTop="1" thickBot="1" x14ac:dyDescent="0.25">
      <c r="A25" s="5" t="s">
        <v>28</v>
      </c>
      <c r="B25" s="7">
        <f t="shared" si="1"/>
        <v>349</v>
      </c>
      <c r="C25" s="15">
        <f t="shared" si="3"/>
        <v>6.6198786039453714E-2</v>
      </c>
      <c r="D25" s="5">
        <v>212</v>
      </c>
      <c r="E25" s="18">
        <f t="shared" si="2"/>
        <v>7.8518518518518515E-2</v>
      </c>
      <c r="F25" s="7">
        <v>88</v>
      </c>
      <c r="G25" s="15">
        <f t="shared" si="4"/>
        <v>6.0027285129604369E-2</v>
      </c>
      <c r="H25" s="5">
        <v>49</v>
      </c>
      <c r="I25" s="18">
        <f t="shared" si="5"/>
        <v>4.4303797468354431E-2</v>
      </c>
    </row>
    <row r="26" spans="1:9" ht="16.5" customHeight="1" thickTop="1" thickBot="1" x14ac:dyDescent="0.25">
      <c r="A26" s="5" t="s">
        <v>29</v>
      </c>
      <c r="B26" s="7">
        <f t="shared" si="1"/>
        <v>491</v>
      </c>
      <c r="C26" s="15">
        <f t="shared" si="3"/>
        <v>9.3133535660091041E-2</v>
      </c>
      <c r="D26" s="5">
        <v>316</v>
      </c>
      <c r="E26" s="18">
        <f t="shared" si="2"/>
        <v>0.11703703703703704</v>
      </c>
      <c r="F26" s="7">
        <v>73</v>
      </c>
      <c r="G26" s="15">
        <f t="shared" si="4"/>
        <v>4.9795361527967257E-2</v>
      </c>
      <c r="H26" s="5">
        <v>102</v>
      </c>
      <c r="I26" s="18">
        <f t="shared" si="5"/>
        <v>9.2224231464737794E-2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3"/>
        <v>0</v>
      </c>
      <c r="D27" s="5"/>
      <c r="E27" s="18">
        <f t="shared" si="2"/>
        <v>0</v>
      </c>
      <c r="F27" s="7"/>
      <c r="G27" s="15">
        <f t="shared" si="4"/>
        <v>0</v>
      </c>
      <c r="H27" s="5"/>
      <c r="I27" s="18">
        <f t="shared" si="5"/>
        <v>0</v>
      </c>
    </row>
    <row r="28" spans="1:9" ht="16.5" customHeight="1" thickTop="1" thickBot="1" x14ac:dyDescent="0.25">
      <c r="A28" s="5" t="s">
        <v>31</v>
      </c>
      <c r="B28" s="7">
        <f>SUM(B22:B27)</f>
        <v>4872</v>
      </c>
      <c r="C28" s="15">
        <f>B28/$B$4</f>
        <v>0.92412746585735961</v>
      </c>
      <c r="D28" s="12">
        <f>SUM(D22:D27)</f>
        <v>2613</v>
      </c>
      <c r="E28" s="18">
        <f t="shared" si="2"/>
        <v>0.96777777777777774</v>
      </c>
      <c r="F28" s="46">
        <f>SUM(F22:F27)</f>
        <v>1391</v>
      </c>
      <c r="G28" s="15">
        <f t="shared" si="4"/>
        <v>0.94884038199181442</v>
      </c>
      <c r="H28" s="46">
        <f>SUM(H22:H27)</f>
        <v>868</v>
      </c>
      <c r="I28" s="18">
        <f t="shared" si="5"/>
        <v>0.78481012658227844</v>
      </c>
    </row>
    <row r="29" spans="1:9" ht="16.5" customHeight="1" thickTop="1" thickBot="1" x14ac:dyDescent="0.25">
      <c r="A29" s="5" t="s">
        <v>32</v>
      </c>
      <c r="B29" s="7">
        <f>+D29+F29+H29</f>
        <v>176</v>
      </c>
      <c r="C29" s="15">
        <f t="shared" si="3"/>
        <v>3.3383915022761758E-2</v>
      </c>
      <c r="D29" s="5">
        <v>63</v>
      </c>
      <c r="E29" s="18">
        <f t="shared" si="2"/>
        <v>2.3333333333333334E-2</v>
      </c>
      <c r="F29" s="7">
        <v>20</v>
      </c>
      <c r="G29" s="15">
        <f t="shared" si="4"/>
        <v>1.3642564802182811E-2</v>
      </c>
      <c r="H29" s="5">
        <v>93</v>
      </c>
      <c r="I29" s="18">
        <f t="shared" si="5"/>
        <v>8.4086799276672688E-2</v>
      </c>
    </row>
    <row r="30" spans="1:9" ht="16.5" customHeight="1" thickTop="1" thickBot="1" x14ac:dyDescent="0.25">
      <c r="A30" s="5" t="s">
        <v>33</v>
      </c>
      <c r="B30" s="7">
        <f>+D30+F30+H30</f>
        <v>224</v>
      </c>
      <c r="C30" s="15">
        <f t="shared" si="3"/>
        <v>4.2488619119878605E-2</v>
      </c>
      <c r="D30" s="5">
        <v>24</v>
      </c>
      <c r="E30" s="18">
        <f t="shared" si="2"/>
        <v>8.8888888888888889E-3</v>
      </c>
      <c r="F30" s="7">
        <v>55</v>
      </c>
      <c r="G30" s="15">
        <f t="shared" si="4"/>
        <v>3.751705320600273E-2</v>
      </c>
      <c r="H30" s="5">
        <v>145</v>
      </c>
      <c r="I30" s="18">
        <f t="shared" si="5"/>
        <v>0.13110307414104883</v>
      </c>
    </row>
    <row r="31" spans="1:9" ht="16.5" customHeight="1" thickTop="1" thickBot="1" x14ac:dyDescent="0.25">
      <c r="A31" s="5" t="s">
        <v>34</v>
      </c>
      <c r="B31" s="7">
        <f>SUM(B28:B30)</f>
        <v>5272</v>
      </c>
      <c r="C31" s="16"/>
      <c r="D31" s="12">
        <f>SUM(D28:D30)</f>
        <v>2700</v>
      </c>
      <c r="E31" s="17"/>
      <c r="F31" s="7">
        <f>SUM(F28:F30)</f>
        <v>1466</v>
      </c>
      <c r="G31" s="11"/>
      <c r="H31" s="12">
        <f>SUM(H28:H30)</f>
        <v>1106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2</v>
      </c>
      <c r="C33" s="15">
        <f t="shared" ref="C33:C39" si="7">B33/$B$4</f>
        <v>3.7936267071320183E-4</v>
      </c>
      <c r="D33" s="5">
        <v>2</v>
      </c>
      <c r="E33" s="18">
        <f t="shared" ref="E33:E39" si="8">D33/$D$4</f>
        <v>7.407407407407407E-4</v>
      </c>
      <c r="F33" s="7"/>
      <c r="G33" s="15">
        <f t="shared" ref="G33:G39" si="9">F33/$F$4</f>
        <v>0</v>
      </c>
      <c r="H33" s="5"/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3762</v>
      </c>
      <c r="C34" s="15">
        <f t="shared" si="7"/>
        <v>0.71358118361153267</v>
      </c>
      <c r="D34" s="13">
        <v>2695</v>
      </c>
      <c r="E34" s="18">
        <f t="shared" si="8"/>
        <v>0.99814814814814812</v>
      </c>
      <c r="F34" s="7">
        <v>895</v>
      </c>
      <c r="G34" s="15">
        <f t="shared" si="9"/>
        <v>0.61050477489768074</v>
      </c>
      <c r="H34" s="5">
        <v>172</v>
      </c>
      <c r="I34" s="18">
        <f t="shared" si="10"/>
        <v>0.15551537070524413</v>
      </c>
    </row>
    <row r="35" spans="1:9" ht="16.5" customHeight="1" thickTop="1" thickBot="1" x14ac:dyDescent="0.25">
      <c r="A35" s="5" t="s">
        <v>38</v>
      </c>
      <c r="B35" s="7">
        <f t="shared" si="6"/>
        <v>439</v>
      </c>
      <c r="C35" s="15">
        <f t="shared" si="7"/>
        <v>8.3270106221547804E-2</v>
      </c>
      <c r="D35" s="5">
        <v>0</v>
      </c>
      <c r="E35" s="18">
        <f t="shared" si="8"/>
        <v>0</v>
      </c>
      <c r="F35" s="7">
        <v>186</v>
      </c>
      <c r="G35" s="15">
        <f t="shared" si="9"/>
        <v>0.12687585266030013</v>
      </c>
      <c r="H35" s="5">
        <v>253</v>
      </c>
      <c r="I35" s="18">
        <f t="shared" si="10"/>
        <v>0.22875226039783003</v>
      </c>
    </row>
    <row r="36" spans="1:9" ht="16.5" customHeight="1" thickTop="1" thickBot="1" x14ac:dyDescent="0.25">
      <c r="A36" s="5" t="s">
        <v>39</v>
      </c>
      <c r="B36" s="7">
        <f t="shared" si="6"/>
        <v>752</v>
      </c>
      <c r="C36" s="15">
        <f t="shared" si="7"/>
        <v>0.14264036418816389</v>
      </c>
      <c r="D36" s="5">
        <v>2</v>
      </c>
      <c r="E36" s="18">
        <f t="shared" si="8"/>
        <v>7.407407407407407E-4</v>
      </c>
      <c r="F36" s="7">
        <v>298</v>
      </c>
      <c r="G36" s="15">
        <f t="shared" si="9"/>
        <v>0.20327421555252387</v>
      </c>
      <c r="H36" s="5">
        <v>452</v>
      </c>
      <c r="I36" s="18">
        <f t="shared" si="10"/>
        <v>0.40867992766726946</v>
      </c>
    </row>
    <row r="37" spans="1:9" ht="16.5" customHeight="1" thickTop="1" thickBot="1" x14ac:dyDescent="0.25">
      <c r="A37" s="5" t="s">
        <v>40</v>
      </c>
      <c r="B37" s="7">
        <f t="shared" si="6"/>
        <v>186</v>
      </c>
      <c r="C37" s="15">
        <f t="shared" si="7"/>
        <v>3.5280728376327772E-2</v>
      </c>
      <c r="D37" s="5">
        <v>0</v>
      </c>
      <c r="E37" s="18">
        <f t="shared" si="8"/>
        <v>0</v>
      </c>
      <c r="F37" s="7">
        <v>55</v>
      </c>
      <c r="G37" s="15">
        <f t="shared" si="9"/>
        <v>3.751705320600273E-2</v>
      </c>
      <c r="H37" s="5">
        <v>131</v>
      </c>
      <c r="I37" s="18">
        <f t="shared" si="10"/>
        <v>0.11844484629294756</v>
      </c>
    </row>
    <row r="38" spans="1:9" ht="16.5" customHeight="1" thickTop="1" thickBot="1" x14ac:dyDescent="0.25">
      <c r="A38" s="5" t="s">
        <v>41</v>
      </c>
      <c r="B38" s="7">
        <f t="shared" si="6"/>
        <v>101</v>
      </c>
      <c r="C38" s="15">
        <f t="shared" si="7"/>
        <v>1.9157814871016692E-2</v>
      </c>
      <c r="D38" s="5">
        <v>1</v>
      </c>
      <c r="E38" s="18">
        <f t="shared" si="8"/>
        <v>3.7037037037037035E-4</v>
      </c>
      <c r="F38" s="7">
        <v>26</v>
      </c>
      <c r="G38" s="15">
        <f t="shared" si="9"/>
        <v>1.7735334242837655E-2</v>
      </c>
      <c r="H38" s="5">
        <v>74</v>
      </c>
      <c r="I38" s="18">
        <f t="shared" si="10"/>
        <v>6.6907775768535266E-2</v>
      </c>
    </row>
    <row r="39" spans="1:9" ht="16.5" customHeight="1" thickTop="1" thickBot="1" x14ac:dyDescent="0.25">
      <c r="A39" s="5" t="s">
        <v>42</v>
      </c>
      <c r="B39" s="7">
        <f t="shared" si="6"/>
        <v>30</v>
      </c>
      <c r="C39" s="15">
        <f t="shared" si="7"/>
        <v>5.6904400606980271E-3</v>
      </c>
      <c r="D39" s="5"/>
      <c r="E39" s="18">
        <f t="shared" si="8"/>
        <v>0</v>
      </c>
      <c r="F39" s="7">
        <v>6</v>
      </c>
      <c r="G39" s="15">
        <f t="shared" si="9"/>
        <v>4.0927694406548429E-3</v>
      </c>
      <c r="H39" s="5">
        <v>24</v>
      </c>
      <c r="I39" s="18">
        <f t="shared" si="10"/>
        <v>2.1699819168173599E-2</v>
      </c>
    </row>
    <row r="40" spans="1:9" ht="16.5" customHeight="1" thickTop="1" thickBot="1" x14ac:dyDescent="0.25">
      <c r="A40" s="5" t="s">
        <v>43</v>
      </c>
      <c r="B40" s="23">
        <v>22.18</v>
      </c>
      <c r="C40" s="11"/>
      <c r="D40" s="25">
        <v>18.02</v>
      </c>
      <c r="E40" s="27"/>
      <c r="F40" s="23">
        <v>23.71</v>
      </c>
      <c r="G40" s="43"/>
      <c r="H40" s="25">
        <v>29.39</v>
      </c>
      <c r="I40" s="27"/>
    </row>
    <row r="41" spans="1:9" ht="16.5" customHeight="1" thickTop="1" thickBot="1" x14ac:dyDescent="0.25">
      <c r="A41" s="5" t="s">
        <v>44</v>
      </c>
      <c r="B41" s="7">
        <v>19</v>
      </c>
      <c r="C41" s="7"/>
      <c r="D41" s="5">
        <v>18</v>
      </c>
      <c r="E41" s="27"/>
      <c r="F41" s="7">
        <v>22</v>
      </c>
      <c r="G41" s="43"/>
      <c r="H41" s="5">
        <v>26</v>
      </c>
      <c r="I41" s="27"/>
    </row>
    <row r="42" spans="1:9" ht="16.5" customHeight="1" thickTop="1" thickBot="1" x14ac:dyDescent="0.25">
      <c r="A42" s="20" t="s">
        <v>45</v>
      </c>
      <c r="B42" s="11"/>
      <c r="C42" s="11"/>
      <c r="D42" s="24">
        <v>24.55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>
        <v>3.5299</v>
      </c>
      <c r="C43" s="11"/>
      <c r="D43" s="24">
        <v>3.5299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B45" s="2" t="s">
        <v>68</v>
      </c>
      <c r="D45"/>
    </row>
    <row r="46" spans="1:9" ht="16.5" customHeight="1" x14ac:dyDescent="0.2">
      <c r="A46" s="66" t="s">
        <v>69</v>
      </c>
      <c r="D46" s="63"/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10" ht="16.5" customHeight="1" x14ac:dyDescent="0.2">
      <c r="A1" s="41" t="s">
        <v>67</v>
      </c>
    </row>
    <row r="2" spans="1:10" ht="16.5" customHeight="1" thickBot="1" x14ac:dyDescent="0.25"/>
    <row r="3" spans="1:10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10" ht="16.5" customHeight="1" thickTop="1" thickBot="1" x14ac:dyDescent="0.25">
      <c r="A4" s="72" t="s">
        <v>8</v>
      </c>
      <c r="B4" s="10">
        <f>D4+F4+H4</f>
        <v>5041</v>
      </c>
      <c r="C4" s="8"/>
      <c r="D4" s="9">
        <v>2456</v>
      </c>
      <c r="E4" s="9"/>
      <c r="F4" s="10">
        <v>1513</v>
      </c>
      <c r="G4" s="10"/>
      <c r="H4" s="9">
        <v>1072</v>
      </c>
      <c r="I4" s="9"/>
    </row>
    <row r="5" spans="1:10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10" ht="16.5" customHeight="1" thickTop="1" thickBot="1" x14ac:dyDescent="0.25">
      <c r="A6" s="5" t="s">
        <v>10</v>
      </c>
      <c r="B6" s="7">
        <f>+D6+F6+H6</f>
        <v>2884</v>
      </c>
      <c r="C6" s="15">
        <f>B6/$B$4</f>
        <v>0.57210870858956553</v>
      </c>
      <c r="D6" s="5">
        <v>1404</v>
      </c>
      <c r="E6" s="18">
        <f>D6/$D$4</f>
        <v>0.57166123778501632</v>
      </c>
      <c r="F6" s="7">
        <v>863</v>
      </c>
      <c r="G6" s="15">
        <f>F6/$F$4</f>
        <v>0.57038995373430268</v>
      </c>
      <c r="H6" s="5">
        <v>617</v>
      </c>
      <c r="I6" s="18">
        <f>H6/$H$4</f>
        <v>0.57555970149253732</v>
      </c>
    </row>
    <row r="7" spans="1:10" ht="16.5" customHeight="1" thickTop="1" thickBot="1" x14ac:dyDescent="0.25">
      <c r="A7" s="5" t="s">
        <v>11</v>
      </c>
      <c r="B7" s="7">
        <f>+D7+F7+H7</f>
        <v>2157</v>
      </c>
      <c r="C7" s="15">
        <f>B7/$B$4</f>
        <v>0.42789129141043442</v>
      </c>
      <c r="D7" s="5">
        <v>1052</v>
      </c>
      <c r="E7" s="18">
        <f>D7/$D$4</f>
        <v>0.42833876221498374</v>
      </c>
      <c r="F7" s="7">
        <v>650</v>
      </c>
      <c r="G7" s="15">
        <f>F7/$F$4</f>
        <v>0.42961004626569727</v>
      </c>
      <c r="H7" s="5">
        <v>455</v>
      </c>
      <c r="I7" s="18">
        <f>H7/$H$4</f>
        <v>0.42444029850746268</v>
      </c>
    </row>
    <row r="8" spans="1:10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10" ht="16.5" customHeight="1" thickTop="1" thickBot="1" x14ac:dyDescent="0.25">
      <c r="A9" s="5" t="s">
        <v>58</v>
      </c>
      <c r="B9" s="7">
        <f t="shared" ref="B9:B16" si="0">+D9+F9+H9</f>
        <v>3605</v>
      </c>
      <c r="C9" s="15">
        <f>B9/(B17-B16)</f>
        <v>0.73827565021503172</v>
      </c>
      <c r="D9" s="5">
        <v>1800</v>
      </c>
      <c r="E9" s="18">
        <f>D9/(D17-D16)</f>
        <v>0.75093867334167708</v>
      </c>
      <c r="F9" s="7">
        <v>1128</v>
      </c>
      <c r="G9" s="15">
        <f>F9/(F17-F16)</f>
        <v>0.78224687933425796</v>
      </c>
      <c r="H9" s="5">
        <v>677</v>
      </c>
      <c r="I9" s="18">
        <f>H9/(H17-H16)</f>
        <v>0.6484674329501916</v>
      </c>
    </row>
    <row r="10" spans="1:10" ht="16.5" customHeight="1" thickTop="1" thickBot="1" x14ac:dyDescent="0.25">
      <c r="A10" s="5" t="s">
        <v>14</v>
      </c>
      <c r="B10" s="7">
        <f t="shared" si="0"/>
        <v>476</v>
      </c>
      <c r="C10" s="15">
        <f>B10/(B17-B16)</f>
        <v>9.7481056727421661E-2</v>
      </c>
      <c r="D10" s="5">
        <v>266</v>
      </c>
      <c r="E10" s="18">
        <f>D10/(D17-D16)</f>
        <v>0.11097204839382561</v>
      </c>
      <c r="F10" s="7">
        <v>119</v>
      </c>
      <c r="G10" s="15">
        <f>F10/(F17-F16)</f>
        <v>8.2524271844660199E-2</v>
      </c>
      <c r="H10" s="5">
        <v>91</v>
      </c>
      <c r="I10" s="18">
        <f>H10/(H17-H16)</f>
        <v>8.7164750957854406E-2</v>
      </c>
    </row>
    <row r="11" spans="1:10" ht="16.5" customHeight="1" thickTop="1" thickBot="1" x14ac:dyDescent="0.25">
      <c r="A11" s="5" t="s">
        <v>15</v>
      </c>
      <c r="B11" s="7">
        <f t="shared" si="0"/>
        <v>314</v>
      </c>
      <c r="C11" s="15">
        <f>B11/(B17-B16)</f>
        <v>6.4304730698341181E-2</v>
      </c>
      <c r="D11" s="5">
        <v>157</v>
      </c>
      <c r="E11" s="18">
        <f>D11/(D17-D16)</f>
        <v>6.54985398414685E-2</v>
      </c>
      <c r="F11" s="7">
        <v>88</v>
      </c>
      <c r="G11" s="15">
        <f>F11/(F17-F16)</f>
        <v>6.1026352288488211E-2</v>
      </c>
      <c r="H11" s="5">
        <v>69</v>
      </c>
      <c r="I11" s="18">
        <f>H11/(H17-H16)</f>
        <v>6.6091954022988508E-2</v>
      </c>
    </row>
    <row r="12" spans="1:10" ht="16.5" customHeight="1" thickTop="1" thickBot="1" x14ac:dyDescent="0.25">
      <c r="A12" s="5" t="s">
        <v>16</v>
      </c>
      <c r="B12" s="7">
        <f t="shared" si="0"/>
        <v>213</v>
      </c>
      <c r="C12" s="15">
        <f>B12/(B17-B16)</f>
        <v>4.3620724964161375E-2</v>
      </c>
      <c r="D12" s="5">
        <v>116</v>
      </c>
      <c r="E12" s="18">
        <f>D12/(D17-D16)</f>
        <v>4.8393825615352527E-2</v>
      </c>
      <c r="F12" s="7">
        <v>56</v>
      </c>
      <c r="G12" s="15">
        <f>F12/(F17-F16)</f>
        <v>3.8834951456310676E-2</v>
      </c>
      <c r="H12" s="5">
        <v>41</v>
      </c>
      <c r="I12" s="18">
        <f>H12/(H17-H16)</f>
        <v>3.9272030651340994E-2</v>
      </c>
      <c r="J12" s="60"/>
    </row>
    <row r="13" spans="1:10" ht="16.5" customHeight="1" thickTop="1" thickBot="1" x14ac:dyDescent="0.25">
      <c r="A13" s="5" t="s">
        <v>17</v>
      </c>
      <c r="B13" s="7">
        <f t="shared" si="0"/>
        <v>51</v>
      </c>
      <c r="C13" s="15">
        <f>B13/(B17-B16)</f>
        <v>1.0444398935080893E-2</v>
      </c>
      <c r="D13" s="5">
        <v>24</v>
      </c>
      <c r="E13" s="18">
        <f>D13/(D17-D16)</f>
        <v>1.0012515644555695E-2</v>
      </c>
      <c r="F13" s="7">
        <v>21</v>
      </c>
      <c r="G13" s="15">
        <f>F13/(F17-F16)</f>
        <v>1.4563106796116505E-2</v>
      </c>
      <c r="H13" s="5">
        <v>6</v>
      </c>
      <c r="I13" s="18">
        <f>H13/(H17-H16)</f>
        <v>5.7471264367816091E-3</v>
      </c>
    </row>
    <row r="14" spans="1:10" ht="16.5" customHeight="1" thickTop="1" thickBot="1" x14ac:dyDescent="0.25">
      <c r="A14" s="5" t="s">
        <v>56</v>
      </c>
      <c r="B14" s="7">
        <f>+D14+F14+H14</f>
        <v>5</v>
      </c>
      <c r="C14" s="15">
        <f>B14/(B17-B16)</f>
        <v>1.0239606799098914E-3</v>
      </c>
      <c r="D14" s="5">
        <v>3</v>
      </c>
      <c r="E14" s="18">
        <f>D14/(D17-D16)</f>
        <v>1.2515644555694619E-3</v>
      </c>
      <c r="F14" s="7">
        <v>1</v>
      </c>
      <c r="G14" s="15">
        <f>F14/(F17-F16)</f>
        <v>6.9348127600554787E-4</v>
      </c>
      <c r="H14" s="5">
        <v>1</v>
      </c>
      <c r="I14" s="18">
        <f>H14/(H17-H16)</f>
        <v>9.5785440613026815E-4</v>
      </c>
    </row>
    <row r="15" spans="1:10" ht="16.5" customHeight="1" thickTop="1" thickBot="1" x14ac:dyDescent="0.25">
      <c r="A15" s="5" t="s">
        <v>18</v>
      </c>
      <c r="B15" s="7">
        <f t="shared" si="0"/>
        <v>219</v>
      </c>
      <c r="C15" s="15">
        <f>B15/(B17-B16)</f>
        <v>4.4849477780053243E-2</v>
      </c>
      <c r="D15" s="5">
        <v>31</v>
      </c>
      <c r="E15" s="18">
        <f>D15/(D17-D16)</f>
        <v>1.2932832707551106E-2</v>
      </c>
      <c r="F15" s="7">
        <v>29</v>
      </c>
      <c r="G15" s="15">
        <f>F15/(F17-F16)</f>
        <v>2.0110957004160889E-2</v>
      </c>
      <c r="H15" s="5">
        <v>159</v>
      </c>
      <c r="I15" s="18">
        <f>H15/(H17-H16)</f>
        <v>0.15229885057471265</v>
      </c>
    </row>
    <row r="16" spans="1:10" ht="16.5" customHeight="1" thickTop="1" thickBot="1" x14ac:dyDescent="0.25">
      <c r="A16" s="5" t="s">
        <v>19</v>
      </c>
      <c r="B16" s="7">
        <f t="shared" si="0"/>
        <v>158</v>
      </c>
      <c r="C16" s="15">
        <f>B16/(B17-B16)</f>
        <v>3.2357157485152568E-2</v>
      </c>
      <c r="D16" s="5">
        <v>59</v>
      </c>
      <c r="E16" s="27">
        <f>D16/(D17-D16)</f>
        <v>2.4614100959532748E-2</v>
      </c>
      <c r="F16" s="7">
        <v>71</v>
      </c>
      <c r="G16" s="43">
        <f>F16/(F17-F16)</f>
        <v>4.9237170596393896E-2</v>
      </c>
      <c r="H16" s="5">
        <v>28</v>
      </c>
      <c r="I16" s="44">
        <f>H16/(H17-H16)</f>
        <v>2.681992337164751E-2</v>
      </c>
    </row>
    <row r="17" spans="1:9" ht="16.5" customHeight="1" thickTop="1" thickBot="1" x14ac:dyDescent="0.25">
      <c r="A17" s="5" t="s">
        <v>20</v>
      </c>
      <c r="B17" s="7">
        <f>SUM(B9:B16)</f>
        <v>5041</v>
      </c>
      <c r="C17" s="16"/>
      <c r="D17" s="12">
        <f>SUM(D9:D16)</f>
        <v>2456</v>
      </c>
      <c r="E17" s="3"/>
      <c r="F17" s="7">
        <f>SUM(F9:F16)</f>
        <v>1513</v>
      </c>
      <c r="G17" s="11"/>
      <c r="H17" s="12">
        <f>SUM(H9:H16)</f>
        <v>1072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4242</v>
      </c>
      <c r="C19" s="15">
        <f>B19/$B$4</f>
        <v>0.84149970243999206</v>
      </c>
      <c r="D19" s="13">
        <v>2423</v>
      </c>
      <c r="E19" s="18">
        <f>D19/$D$4</f>
        <v>0.9865635179153095</v>
      </c>
      <c r="F19" s="7">
        <v>1187</v>
      </c>
      <c r="G19" s="15">
        <f>F19/$F$4</f>
        <v>0.78453403833443491</v>
      </c>
      <c r="H19" s="5">
        <v>632</v>
      </c>
      <c r="I19" s="18">
        <f>H19/$H$4</f>
        <v>0.58955223880597019</v>
      </c>
    </row>
    <row r="20" spans="1:9" ht="16.5" customHeight="1" thickTop="1" thickBot="1" x14ac:dyDescent="0.25">
      <c r="A20" s="12" t="s">
        <v>23</v>
      </c>
      <c r="B20" s="7">
        <f>+D20+F20+H20</f>
        <v>799</v>
      </c>
      <c r="C20" s="15">
        <f>B20/$B$4</f>
        <v>0.15850029756000794</v>
      </c>
      <c r="D20" s="5">
        <v>33</v>
      </c>
      <c r="E20" s="18">
        <f>D20/$D$4</f>
        <v>1.3436482084690555E-2</v>
      </c>
      <c r="F20" s="7">
        <v>326</v>
      </c>
      <c r="G20" s="15">
        <f>F20/$F$4</f>
        <v>0.21546596166556511</v>
      </c>
      <c r="H20" s="5">
        <v>440</v>
      </c>
      <c r="I20" s="18">
        <f>H20/$H$4</f>
        <v>0.41044776119402987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2019</v>
      </c>
      <c r="C22" s="15">
        <f>B22/$B$4</f>
        <v>0.40051577068042055</v>
      </c>
      <c r="D22" s="5">
        <v>976</v>
      </c>
      <c r="E22" s="18">
        <f t="shared" ref="E22:E30" si="2">D22/$D$4</f>
        <v>0.3973941368078176</v>
      </c>
      <c r="F22" s="7">
        <v>633</v>
      </c>
      <c r="G22" s="15">
        <f>F22/$F$4</f>
        <v>0.41837409120951752</v>
      </c>
      <c r="H22" s="5">
        <v>410</v>
      </c>
      <c r="I22" s="18">
        <f>H22/$H$4</f>
        <v>0.3824626865671642</v>
      </c>
    </row>
    <row r="23" spans="1:9" ht="16.5" customHeight="1" thickTop="1" thickBot="1" x14ac:dyDescent="0.25">
      <c r="A23" s="5" t="s">
        <v>26</v>
      </c>
      <c r="B23" s="7">
        <f t="shared" si="1"/>
        <v>1533</v>
      </c>
      <c r="C23" s="15">
        <f t="shared" ref="C23:C30" si="3">B23/$B$4</f>
        <v>0.30410632810950206</v>
      </c>
      <c r="D23" s="5">
        <v>788</v>
      </c>
      <c r="E23" s="18">
        <f t="shared" si="2"/>
        <v>0.32084690553745926</v>
      </c>
      <c r="F23" s="7">
        <v>552</v>
      </c>
      <c r="G23" s="15">
        <f t="shared" ref="G23:G30" si="4">F23/$F$4</f>
        <v>0.36483807005948449</v>
      </c>
      <c r="H23" s="5">
        <v>193</v>
      </c>
      <c r="I23" s="18">
        <f t="shared" ref="I23:I30" si="5">H23/$H$4</f>
        <v>0.18003731343283583</v>
      </c>
    </row>
    <row r="24" spans="1:9" ht="16.5" customHeight="1" thickTop="1" thickBot="1" x14ac:dyDescent="0.25">
      <c r="A24" s="5" t="s">
        <v>27</v>
      </c>
      <c r="B24" s="7">
        <f t="shared" si="1"/>
        <v>321</v>
      </c>
      <c r="C24" s="15">
        <f t="shared" si="3"/>
        <v>6.3677841698075777E-2</v>
      </c>
      <c r="D24" s="5">
        <v>182</v>
      </c>
      <c r="E24" s="18">
        <f t="shared" si="2"/>
        <v>7.4104234527687302E-2</v>
      </c>
      <c r="F24" s="7">
        <v>74</v>
      </c>
      <c r="G24" s="15">
        <f t="shared" si="4"/>
        <v>4.8909451421017845E-2</v>
      </c>
      <c r="H24" s="5">
        <v>65</v>
      </c>
      <c r="I24" s="18">
        <f t="shared" si="5"/>
        <v>6.0634328358208957E-2</v>
      </c>
    </row>
    <row r="25" spans="1:9" ht="16.5" customHeight="1" thickTop="1" thickBot="1" x14ac:dyDescent="0.25">
      <c r="A25" s="5" t="s">
        <v>28</v>
      </c>
      <c r="B25" s="7">
        <f t="shared" si="1"/>
        <v>359</v>
      </c>
      <c r="C25" s="15">
        <f t="shared" si="3"/>
        <v>7.1216028565760758E-2</v>
      </c>
      <c r="D25" s="5">
        <v>193</v>
      </c>
      <c r="E25" s="18">
        <f t="shared" si="2"/>
        <v>7.8583061889250808E-2</v>
      </c>
      <c r="F25" s="7">
        <v>107</v>
      </c>
      <c r="G25" s="15">
        <f t="shared" si="4"/>
        <v>7.0720423000660934E-2</v>
      </c>
      <c r="H25" s="5">
        <v>59</v>
      </c>
      <c r="I25" s="18">
        <f t="shared" si="5"/>
        <v>5.503731343283582E-2</v>
      </c>
    </row>
    <row r="26" spans="1:9" ht="16.5" customHeight="1" thickTop="1" thickBot="1" x14ac:dyDescent="0.25">
      <c r="A26" s="5" t="s">
        <v>29</v>
      </c>
      <c r="B26" s="7">
        <f t="shared" si="1"/>
        <v>413</v>
      </c>
      <c r="C26" s="15">
        <f t="shared" si="3"/>
        <v>8.1928188851418365E-2</v>
      </c>
      <c r="D26" s="5">
        <v>242</v>
      </c>
      <c r="E26" s="18">
        <f t="shared" si="2"/>
        <v>9.8534201954397396E-2</v>
      </c>
      <c r="F26" s="7">
        <v>82</v>
      </c>
      <c r="G26" s="15">
        <f t="shared" si="4"/>
        <v>5.4196959682749506E-2</v>
      </c>
      <c r="H26" s="5">
        <v>89</v>
      </c>
      <c r="I26" s="18">
        <f t="shared" si="5"/>
        <v>8.3022388059701496E-2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3"/>
        <v>0</v>
      </c>
      <c r="D27" s="5">
        <v>0</v>
      </c>
      <c r="E27" s="18">
        <f t="shared" si="2"/>
        <v>0</v>
      </c>
      <c r="F27" s="7"/>
      <c r="G27" s="15">
        <f t="shared" si="4"/>
        <v>0</v>
      </c>
      <c r="H27" s="5">
        <v>0</v>
      </c>
      <c r="I27" s="18">
        <f t="shared" si="5"/>
        <v>0</v>
      </c>
    </row>
    <row r="28" spans="1:9" ht="16.5" customHeight="1" thickTop="1" thickBot="1" x14ac:dyDescent="0.25">
      <c r="A28" s="5" t="s">
        <v>31</v>
      </c>
      <c r="B28" s="7">
        <f>SUM(B22:B27)</f>
        <v>4645</v>
      </c>
      <c r="C28" s="15">
        <f>B28/$B$4</f>
        <v>0.92144415790517753</v>
      </c>
      <c r="D28" s="12">
        <f>SUM(D22:D27)</f>
        <v>2381</v>
      </c>
      <c r="E28" s="18">
        <f t="shared" si="2"/>
        <v>0.96946254071661242</v>
      </c>
      <c r="F28" s="46">
        <f>SUM(F22:F27)</f>
        <v>1448</v>
      </c>
      <c r="G28" s="15">
        <f t="shared" si="4"/>
        <v>0.95703899537343029</v>
      </c>
      <c r="H28" s="46">
        <f>SUM(H22:H27)</f>
        <v>816</v>
      </c>
      <c r="I28" s="18">
        <f t="shared" si="5"/>
        <v>0.76119402985074625</v>
      </c>
    </row>
    <row r="29" spans="1:9" ht="16.5" customHeight="1" thickTop="1" thickBot="1" x14ac:dyDescent="0.25">
      <c r="A29" s="5" t="s">
        <v>32</v>
      </c>
      <c r="B29" s="7">
        <f>+D29+F29+H29</f>
        <v>177</v>
      </c>
      <c r="C29" s="15">
        <f t="shared" si="3"/>
        <v>3.5112080936322156E-2</v>
      </c>
      <c r="D29" s="5">
        <v>44</v>
      </c>
      <c r="E29" s="18">
        <f t="shared" si="2"/>
        <v>1.7915309446254073E-2</v>
      </c>
      <c r="F29" s="7">
        <v>36</v>
      </c>
      <c r="G29" s="15">
        <f t="shared" si="4"/>
        <v>2.3793787177792465E-2</v>
      </c>
      <c r="H29" s="5">
        <v>97</v>
      </c>
      <c r="I29" s="18">
        <f t="shared" si="5"/>
        <v>9.0485074626865669E-2</v>
      </c>
    </row>
    <row r="30" spans="1:9" ht="16.5" customHeight="1" thickTop="1" thickBot="1" x14ac:dyDescent="0.25">
      <c r="A30" s="5" t="s">
        <v>33</v>
      </c>
      <c r="B30" s="7">
        <f>+D30+F30+H30</f>
        <v>219</v>
      </c>
      <c r="C30" s="15">
        <f t="shared" si="3"/>
        <v>4.3443761158500301E-2</v>
      </c>
      <c r="D30" s="5">
        <v>31</v>
      </c>
      <c r="E30" s="18">
        <f t="shared" si="2"/>
        <v>1.2622149837133551E-2</v>
      </c>
      <c r="F30" s="7">
        <v>29</v>
      </c>
      <c r="G30" s="15">
        <f t="shared" si="4"/>
        <v>1.9167217448777262E-2</v>
      </c>
      <c r="H30" s="5">
        <v>159</v>
      </c>
      <c r="I30" s="18">
        <f t="shared" si="5"/>
        <v>0.14832089552238806</v>
      </c>
    </row>
    <row r="31" spans="1:9" ht="16.5" customHeight="1" thickTop="1" thickBot="1" x14ac:dyDescent="0.25">
      <c r="A31" s="5" t="s">
        <v>34</v>
      </c>
      <c r="B31" s="7">
        <f>SUM(B28:B30)</f>
        <v>5041</v>
      </c>
      <c r="C31" s="16"/>
      <c r="D31" s="12">
        <f>SUM(D28:D30)</f>
        <v>2456</v>
      </c>
      <c r="E31" s="17"/>
      <c r="F31" s="7">
        <f>SUM(F28:F30)</f>
        <v>1513</v>
      </c>
      <c r="G31" s="11"/>
      <c r="H31" s="12">
        <f>SUM(H28:H30)</f>
        <v>1072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4</v>
      </c>
      <c r="C33" s="15">
        <f t="shared" ref="C33:C39" si="7">B33/$B$4</f>
        <v>7.9349335449315612E-4</v>
      </c>
      <c r="D33" s="5">
        <v>3</v>
      </c>
      <c r="E33" s="18">
        <f t="shared" ref="E33:E39" si="8">D33/$D$4</f>
        <v>1.2214983713355048E-3</v>
      </c>
      <c r="F33" s="7">
        <v>1</v>
      </c>
      <c r="G33" s="15">
        <f t="shared" ref="G33:G41" si="9">F33/$F$4</f>
        <v>6.6093853271645734E-4</v>
      </c>
      <c r="H33" s="5">
        <v>0</v>
      </c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3530</v>
      </c>
      <c r="C34" s="15">
        <f t="shared" si="7"/>
        <v>0.70025788534021027</v>
      </c>
      <c r="D34" s="13">
        <v>2450</v>
      </c>
      <c r="E34" s="18">
        <f t="shared" si="8"/>
        <v>0.99755700325732899</v>
      </c>
      <c r="F34" s="7">
        <v>906</v>
      </c>
      <c r="G34" s="15">
        <f t="shared" si="9"/>
        <v>0.59881031064111034</v>
      </c>
      <c r="H34" s="5">
        <v>174</v>
      </c>
      <c r="I34" s="18">
        <f t="shared" si="10"/>
        <v>0.16231343283582089</v>
      </c>
    </row>
    <row r="35" spans="1:9" ht="16.5" customHeight="1" thickTop="1" thickBot="1" x14ac:dyDescent="0.25">
      <c r="A35" s="5" t="s">
        <v>38</v>
      </c>
      <c r="B35" s="7">
        <f t="shared" si="6"/>
        <v>472</v>
      </c>
      <c r="C35" s="15">
        <f t="shared" si="7"/>
        <v>9.363221583019242E-2</v>
      </c>
      <c r="D35" s="5">
        <v>3</v>
      </c>
      <c r="E35" s="18">
        <f t="shared" si="8"/>
        <v>1.2214983713355048E-3</v>
      </c>
      <c r="F35" s="7">
        <v>212</v>
      </c>
      <c r="G35" s="15">
        <f t="shared" si="9"/>
        <v>0.14011896893588896</v>
      </c>
      <c r="H35" s="5">
        <v>257</v>
      </c>
      <c r="I35" s="18">
        <f t="shared" si="10"/>
        <v>0.23973880597014927</v>
      </c>
    </row>
    <row r="36" spans="1:9" ht="16.5" customHeight="1" thickTop="1" thickBot="1" x14ac:dyDescent="0.25">
      <c r="A36" s="5" t="s">
        <v>39</v>
      </c>
      <c r="B36" s="7">
        <f t="shared" si="6"/>
        <v>728</v>
      </c>
      <c r="C36" s="15">
        <f t="shared" si="7"/>
        <v>0.14441579051775441</v>
      </c>
      <c r="D36" s="5">
        <v>0</v>
      </c>
      <c r="E36" s="18">
        <f t="shared" si="8"/>
        <v>0</v>
      </c>
      <c r="F36" s="7">
        <v>291</v>
      </c>
      <c r="G36" s="15">
        <f t="shared" si="9"/>
        <v>0.19233311302048908</v>
      </c>
      <c r="H36" s="5">
        <v>437</v>
      </c>
      <c r="I36" s="18">
        <f t="shared" si="10"/>
        <v>0.40764925373134331</v>
      </c>
    </row>
    <row r="37" spans="1:9" ht="16.5" customHeight="1" thickTop="1" thickBot="1" x14ac:dyDescent="0.25">
      <c r="A37" s="5" t="s">
        <v>40</v>
      </c>
      <c r="B37" s="7">
        <f t="shared" si="6"/>
        <v>200</v>
      </c>
      <c r="C37" s="15">
        <f t="shared" si="7"/>
        <v>3.9674667724657803E-2</v>
      </c>
      <c r="D37" s="5">
        <v>0</v>
      </c>
      <c r="E37" s="18">
        <f t="shared" si="8"/>
        <v>0</v>
      </c>
      <c r="F37" s="7">
        <v>71</v>
      </c>
      <c r="G37" s="15">
        <f t="shared" si="9"/>
        <v>4.6926635822868476E-2</v>
      </c>
      <c r="H37" s="5">
        <v>129</v>
      </c>
      <c r="I37" s="18">
        <f t="shared" si="10"/>
        <v>0.12033582089552239</v>
      </c>
    </row>
    <row r="38" spans="1:9" ht="16.5" customHeight="1" thickTop="1" thickBot="1" x14ac:dyDescent="0.25">
      <c r="A38" s="5" t="s">
        <v>41</v>
      </c>
      <c r="B38" s="7">
        <f t="shared" si="6"/>
        <v>91</v>
      </c>
      <c r="C38" s="15">
        <f t="shared" si="7"/>
        <v>1.8051973814719301E-2</v>
      </c>
      <c r="D38" s="5">
        <v>0</v>
      </c>
      <c r="E38" s="18">
        <f t="shared" si="8"/>
        <v>0</v>
      </c>
      <c r="F38" s="7">
        <v>29</v>
      </c>
      <c r="G38" s="15">
        <f t="shared" si="9"/>
        <v>1.9167217448777262E-2</v>
      </c>
      <c r="H38" s="5">
        <v>62</v>
      </c>
      <c r="I38" s="18">
        <f t="shared" si="10"/>
        <v>5.7835820895522388E-2</v>
      </c>
    </row>
    <row r="39" spans="1:9" ht="16.5" customHeight="1" thickTop="1" thickBot="1" x14ac:dyDescent="0.25">
      <c r="A39" s="5" t="s">
        <v>42</v>
      </c>
      <c r="B39" s="7">
        <f t="shared" si="6"/>
        <v>16</v>
      </c>
      <c r="C39" s="15">
        <f t="shared" si="7"/>
        <v>3.1739734179726245E-3</v>
      </c>
      <c r="D39" s="5">
        <v>0</v>
      </c>
      <c r="E39" s="18">
        <f t="shared" si="8"/>
        <v>0</v>
      </c>
      <c r="F39" s="7">
        <v>3</v>
      </c>
      <c r="G39" s="15">
        <f t="shared" si="9"/>
        <v>1.9828155981493722E-3</v>
      </c>
      <c r="H39" s="5">
        <v>13</v>
      </c>
      <c r="I39" s="18">
        <f t="shared" si="10"/>
        <v>1.2126865671641791E-2</v>
      </c>
    </row>
    <row r="40" spans="1:9" ht="16.5" customHeight="1" thickTop="1" thickBot="1" x14ac:dyDescent="0.25">
      <c r="A40" s="5" t="s">
        <v>43</v>
      </c>
      <c r="B40" s="23">
        <v>22.22</v>
      </c>
      <c r="C40" s="11"/>
      <c r="D40" s="25">
        <v>17.989999999999998</v>
      </c>
      <c r="E40" s="27"/>
      <c r="F40" s="23">
        <v>23.7</v>
      </c>
      <c r="G40" s="43">
        <f t="shared" si="9"/>
        <v>1.5664243225380039E-2</v>
      </c>
      <c r="H40" s="25">
        <v>28.8</v>
      </c>
      <c r="I40" s="27"/>
    </row>
    <row r="41" spans="1:9" ht="16.5" customHeight="1" thickTop="1" thickBot="1" x14ac:dyDescent="0.25">
      <c r="A41" s="5" t="s">
        <v>44</v>
      </c>
      <c r="B41" s="7">
        <v>19</v>
      </c>
      <c r="C41" s="7"/>
      <c r="D41" s="5">
        <v>18</v>
      </c>
      <c r="E41" s="27"/>
      <c r="F41" s="7">
        <v>22</v>
      </c>
      <c r="G41" s="43">
        <f t="shared" si="9"/>
        <v>1.4540647719762063E-2</v>
      </c>
      <c r="H41" s="5">
        <v>26</v>
      </c>
      <c r="I41" s="27"/>
    </row>
    <row r="42" spans="1:9" ht="16.5" customHeight="1" thickTop="1" thickBot="1" x14ac:dyDescent="0.25">
      <c r="A42" s="20" t="s">
        <v>45</v>
      </c>
      <c r="B42" s="11"/>
      <c r="C42" s="11"/>
      <c r="D42" s="24">
        <v>24.12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3.4698000000000002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B45" s="2" t="s">
        <v>68</v>
      </c>
      <c r="D45"/>
    </row>
    <row r="46" spans="1:9" ht="16.5" customHeight="1" x14ac:dyDescent="0.2">
      <c r="A46" s="66" t="s">
        <v>66</v>
      </c>
      <c r="D46" s="63"/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10" ht="16.5" customHeight="1" x14ac:dyDescent="0.2">
      <c r="A1" s="41" t="s">
        <v>65</v>
      </c>
    </row>
    <row r="2" spans="1:10" ht="16.5" customHeight="1" thickBot="1" x14ac:dyDescent="0.25"/>
    <row r="3" spans="1:10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10" ht="16.5" customHeight="1" thickTop="1" thickBot="1" x14ac:dyDescent="0.25">
      <c r="A4" s="70" t="s">
        <v>8</v>
      </c>
      <c r="B4" s="10">
        <f>D4+F4+H4</f>
        <v>5350</v>
      </c>
      <c r="C4" s="8"/>
      <c r="D4" s="9">
        <v>2595</v>
      </c>
      <c r="E4" s="9"/>
      <c r="F4" s="10">
        <v>1675</v>
      </c>
      <c r="G4" s="10"/>
      <c r="H4" s="9">
        <v>1080</v>
      </c>
      <c r="I4" s="9"/>
    </row>
    <row r="5" spans="1:10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10" ht="16.5" customHeight="1" thickTop="1" thickBot="1" x14ac:dyDescent="0.25">
      <c r="A6" s="5" t="s">
        <v>10</v>
      </c>
      <c r="B6" s="7">
        <f>+D6+F6+H6</f>
        <v>3096</v>
      </c>
      <c r="C6" s="15">
        <f>B6/$B$4</f>
        <v>0.57869158878504678</v>
      </c>
      <c r="D6" s="5">
        <v>1506</v>
      </c>
      <c r="E6" s="18">
        <f>D6/$D$4</f>
        <v>0.5803468208092486</v>
      </c>
      <c r="F6" s="7">
        <v>952</v>
      </c>
      <c r="G6" s="15">
        <f>F6/$F$4</f>
        <v>0.56835820895522393</v>
      </c>
      <c r="H6" s="5">
        <v>638</v>
      </c>
      <c r="I6" s="18">
        <f>H6/$H$4</f>
        <v>0.59074074074074079</v>
      </c>
    </row>
    <row r="7" spans="1:10" ht="16.5" customHeight="1" thickTop="1" thickBot="1" x14ac:dyDescent="0.25">
      <c r="A7" s="5" t="s">
        <v>11</v>
      </c>
      <c r="B7" s="7">
        <f>+D7+F7+H7</f>
        <v>2254</v>
      </c>
      <c r="C7" s="15">
        <f>B7/$B$4</f>
        <v>0.42130841121495327</v>
      </c>
      <c r="D7" s="5">
        <v>1089</v>
      </c>
      <c r="E7" s="18">
        <f>D7/$D$4</f>
        <v>0.41965317919075146</v>
      </c>
      <c r="F7" s="7">
        <v>723</v>
      </c>
      <c r="G7" s="15">
        <f>F7/$F$4</f>
        <v>0.43164179104477612</v>
      </c>
      <c r="H7" s="5">
        <v>442</v>
      </c>
      <c r="I7" s="18">
        <f>H7/$H$4</f>
        <v>0.40925925925925927</v>
      </c>
    </row>
    <row r="8" spans="1:10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10" ht="16.5" customHeight="1" thickTop="1" thickBot="1" x14ac:dyDescent="0.25">
      <c r="A9" s="5" t="s">
        <v>58</v>
      </c>
      <c r="B9" s="7">
        <f t="shared" ref="B9:B16" si="0">+D9+F9+H9</f>
        <v>3812</v>
      </c>
      <c r="C9" s="15">
        <f>B9/(B17-B16)</f>
        <v>0.74598825831702542</v>
      </c>
      <c r="D9" s="5">
        <v>1929</v>
      </c>
      <c r="E9" s="18">
        <f>D9/(D17-D16)</f>
        <v>0.76396039603960397</v>
      </c>
      <c r="F9" s="7">
        <v>1198</v>
      </c>
      <c r="G9" s="15">
        <f>F9/(F17-F16)</f>
        <v>0.75967025998731774</v>
      </c>
      <c r="H9" s="5">
        <v>685</v>
      </c>
      <c r="I9" s="18">
        <f>H9/(H17-H16)</f>
        <v>0.67956349206349209</v>
      </c>
    </row>
    <row r="10" spans="1:10" ht="16.5" customHeight="1" thickTop="1" thickBot="1" x14ac:dyDescent="0.25">
      <c r="A10" s="5" t="s">
        <v>14</v>
      </c>
      <c r="B10" s="7">
        <f t="shared" si="0"/>
        <v>533</v>
      </c>
      <c r="C10" s="15">
        <f>B10/(B17-B16)</f>
        <v>0.10430528375733855</v>
      </c>
      <c r="D10" s="5">
        <v>269</v>
      </c>
      <c r="E10" s="18">
        <f>D10/(D17-D16)</f>
        <v>0.10653465346534653</v>
      </c>
      <c r="F10" s="7">
        <v>183</v>
      </c>
      <c r="G10" s="15">
        <f>F10/(F17-F16)</f>
        <v>0.11604311984781231</v>
      </c>
      <c r="H10" s="5">
        <v>81</v>
      </c>
      <c r="I10" s="18">
        <f>H10/(H17-H16)</f>
        <v>8.0357142857142863E-2</v>
      </c>
    </row>
    <row r="11" spans="1:10" ht="16.5" customHeight="1" thickTop="1" thickBot="1" x14ac:dyDescent="0.25">
      <c r="A11" s="5" t="s">
        <v>15</v>
      </c>
      <c r="B11" s="7">
        <f t="shared" si="0"/>
        <v>313</v>
      </c>
      <c r="C11" s="15">
        <f>B11/(B17-B16)</f>
        <v>6.1252446183953035E-2</v>
      </c>
      <c r="D11" s="5">
        <v>146</v>
      </c>
      <c r="E11" s="18">
        <f>D11/(D17-D16)</f>
        <v>5.7821782178217825E-2</v>
      </c>
      <c r="F11" s="7">
        <v>93</v>
      </c>
      <c r="G11" s="15">
        <f>F11/(F17-F16)</f>
        <v>5.8972733037412808E-2</v>
      </c>
      <c r="H11" s="5">
        <v>74</v>
      </c>
      <c r="I11" s="18">
        <f>H11/(H17-H16)</f>
        <v>7.3412698412698416E-2</v>
      </c>
    </row>
    <row r="12" spans="1:10" ht="16.5" customHeight="1" thickTop="1" thickBot="1" x14ac:dyDescent="0.25">
      <c r="A12" s="5" t="s">
        <v>16</v>
      </c>
      <c r="B12" s="7">
        <f t="shared" si="0"/>
        <v>182</v>
      </c>
      <c r="C12" s="15">
        <f>B12/(B17-B16)</f>
        <v>3.5616438356164383E-2</v>
      </c>
      <c r="D12" s="5">
        <v>112</v>
      </c>
      <c r="E12" s="18">
        <f>D12/(D17-D16)</f>
        <v>4.4356435643564354E-2</v>
      </c>
      <c r="F12" s="7">
        <v>49</v>
      </c>
      <c r="G12" s="15">
        <f>F12/(F17-F16)</f>
        <v>3.1071655041217502E-2</v>
      </c>
      <c r="H12" s="5">
        <v>21</v>
      </c>
      <c r="I12" s="18">
        <f>H12/(H17-H16)</f>
        <v>2.0833333333333332E-2</v>
      </c>
    </row>
    <row r="13" spans="1:10" ht="16.5" customHeight="1" thickTop="1" thickBot="1" x14ac:dyDescent="0.25">
      <c r="A13" s="5" t="s">
        <v>17</v>
      </c>
      <c r="B13" s="7">
        <f t="shared" si="0"/>
        <v>51</v>
      </c>
      <c r="C13" s="15">
        <f>B13/(B17-B16)</f>
        <v>9.980430528375734E-3</v>
      </c>
      <c r="D13" s="5">
        <v>27</v>
      </c>
      <c r="E13" s="18">
        <f>D13/(D17-D16)</f>
        <v>1.0693069306930694E-2</v>
      </c>
      <c r="F13" s="7">
        <v>20</v>
      </c>
      <c r="G13" s="15">
        <f>F13/(F17-F16)</f>
        <v>1.2682308180088777E-2</v>
      </c>
      <c r="H13" s="5">
        <v>4</v>
      </c>
      <c r="I13" s="18">
        <f>H13/(H17-H16)</f>
        <v>3.968253968253968E-3</v>
      </c>
      <c r="J13" s="60"/>
    </row>
    <row r="14" spans="1:10" ht="16.5" customHeight="1" thickTop="1" thickBot="1" x14ac:dyDescent="0.25">
      <c r="A14" s="5" t="s">
        <v>56</v>
      </c>
      <c r="B14" s="7">
        <f>+D14+F14+H14</f>
        <v>9</v>
      </c>
      <c r="C14" s="15">
        <f>B14/(B17-B16)</f>
        <v>1.7612524461839531E-3</v>
      </c>
      <c r="D14" s="5">
        <v>5</v>
      </c>
      <c r="E14" s="18">
        <f>D14/(D17-D16)</f>
        <v>1.9801980198019802E-3</v>
      </c>
      <c r="F14" s="7">
        <v>4</v>
      </c>
      <c r="G14" s="15">
        <f>F14/(F17-F16)</f>
        <v>2.5364616360177552E-3</v>
      </c>
      <c r="H14" s="5">
        <v>0</v>
      </c>
      <c r="I14" s="18">
        <f>H14/(H17-H16)</f>
        <v>0</v>
      </c>
    </row>
    <row r="15" spans="1:10" ht="16.5" customHeight="1" thickTop="1" thickBot="1" x14ac:dyDescent="0.25">
      <c r="A15" s="5" t="s">
        <v>18</v>
      </c>
      <c r="B15" s="7">
        <f t="shared" si="0"/>
        <v>210</v>
      </c>
      <c r="C15" s="15">
        <f>B15/(B17-B16)</f>
        <v>4.1095890410958902E-2</v>
      </c>
      <c r="D15" s="5">
        <v>37</v>
      </c>
      <c r="E15" s="18">
        <f>D15/(D17-D16)</f>
        <v>1.4653465346534653E-2</v>
      </c>
      <c r="F15" s="7">
        <v>30</v>
      </c>
      <c r="G15" s="15">
        <f>F15/(F17-F16)</f>
        <v>1.9023462270133164E-2</v>
      </c>
      <c r="H15" s="5">
        <v>143</v>
      </c>
      <c r="I15" s="18">
        <f>H15/(H17-H16)</f>
        <v>0.14186507936507936</v>
      </c>
    </row>
    <row r="16" spans="1:10" ht="16.5" customHeight="1" thickTop="1" thickBot="1" x14ac:dyDescent="0.25">
      <c r="A16" s="5" t="s">
        <v>19</v>
      </c>
      <c r="B16" s="7">
        <f t="shared" si="0"/>
        <v>240</v>
      </c>
      <c r="C16" s="15">
        <f>B16/(B17-B16)</f>
        <v>4.6966731898238745E-2</v>
      </c>
      <c r="D16" s="5">
        <v>70</v>
      </c>
      <c r="E16" s="27">
        <f>D16/(D17-D16)</f>
        <v>2.7722772277227723E-2</v>
      </c>
      <c r="F16" s="7">
        <v>98</v>
      </c>
      <c r="G16" s="43">
        <f>F16/(F17-F16)</f>
        <v>6.2143310082435003E-2</v>
      </c>
      <c r="H16" s="5">
        <v>72</v>
      </c>
      <c r="I16" s="44">
        <f>H16/(H17-H16)</f>
        <v>7.1428571428571425E-2</v>
      </c>
    </row>
    <row r="17" spans="1:9" ht="16.5" customHeight="1" thickTop="1" thickBot="1" x14ac:dyDescent="0.25">
      <c r="A17" s="5" t="s">
        <v>20</v>
      </c>
      <c r="B17" s="7">
        <f>SUM(B9:B16)</f>
        <v>5350</v>
      </c>
      <c r="C17" s="16"/>
      <c r="D17" s="12">
        <f>SUM(D9:D16)</f>
        <v>2595</v>
      </c>
      <c r="E17" s="3"/>
      <c r="F17" s="7">
        <f>SUM(F9:F16)</f>
        <v>1675</v>
      </c>
      <c r="G17" s="11"/>
      <c r="H17" s="12">
        <f>SUM(H9:H16)</f>
        <v>1080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4426</v>
      </c>
      <c r="C19" s="15">
        <f>B19/$B$4</f>
        <v>0.82728971962616826</v>
      </c>
      <c r="D19" s="13">
        <v>2540</v>
      </c>
      <c r="E19" s="18">
        <f>D19/$D$4</f>
        <v>0.97880539499036612</v>
      </c>
      <c r="F19" s="7">
        <v>1303</v>
      </c>
      <c r="G19" s="15">
        <f>F19/$F$4</f>
        <v>0.777910447761194</v>
      </c>
      <c r="H19" s="5">
        <v>583</v>
      </c>
      <c r="I19" s="18">
        <f>H19/$H$4</f>
        <v>0.53981481481481486</v>
      </c>
    </row>
    <row r="20" spans="1:9" ht="16.5" customHeight="1" thickTop="1" thickBot="1" x14ac:dyDescent="0.25">
      <c r="A20" s="12" t="s">
        <v>23</v>
      </c>
      <c r="B20" s="7">
        <f>+D20+F20+H20</f>
        <v>924</v>
      </c>
      <c r="C20" s="15">
        <f>B20/$B$4</f>
        <v>0.17271028037383176</v>
      </c>
      <c r="D20" s="5">
        <v>55</v>
      </c>
      <c r="E20" s="18">
        <f>D20/$D$4</f>
        <v>2.119460500963391E-2</v>
      </c>
      <c r="F20" s="7">
        <v>372</v>
      </c>
      <c r="G20" s="15">
        <f>F20/$F$4</f>
        <v>0.22208955223880597</v>
      </c>
      <c r="H20" s="5">
        <v>497</v>
      </c>
      <c r="I20" s="18">
        <f>H20/$H$4</f>
        <v>0.4601851851851852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2173</v>
      </c>
      <c r="C22" s="15">
        <f>B22/$B$4</f>
        <v>0.40616822429906541</v>
      </c>
      <c r="D22" s="5">
        <v>998</v>
      </c>
      <c r="E22" s="18">
        <f t="shared" ref="E22:E30" si="2">D22/$D$4</f>
        <v>0.38458574181117533</v>
      </c>
      <c r="F22" s="7">
        <v>758</v>
      </c>
      <c r="G22" s="15">
        <f>F22/$F$4</f>
        <v>0.45253731343283582</v>
      </c>
      <c r="H22" s="5">
        <v>417</v>
      </c>
      <c r="I22" s="18">
        <f>H22/$H$4</f>
        <v>0.38611111111111113</v>
      </c>
    </row>
    <row r="23" spans="1:9" ht="16.5" customHeight="1" thickTop="1" thickBot="1" x14ac:dyDescent="0.25">
      <c r="A23" s="5" t="s">
        <v>26</v>
      </c>
      <c r="B23" s="7">
        <f t="shared" si="1"/>
        <v>1556</v>
      </c>
      <c r="C23" s="15">
        <f t="shared" ref="C23:C30" si="3">B23/$B$4</f>
        <v>0.29084112149532709</v>
      </c>
      <c r="D23" s="5">
        <v>807</v>
      </c>
      <c r="E23" s="18">
        <f t="shared" si="2"/>
        <v>0.31098265895953758</v>
      </c>
      <c r="F23" s="7">
        <v>570</v>
      </c>
      <c r="G23" s="15">
        <f t="shared" ref="G23:G30" si="4">F23/$F$4</f>
        <v>0.34029850746268658</v>
      </c>
      <c r="H23" s="5">
        <v>179</v>
      </c>
      <c r="I23" s="18">
        <f t="shared" ref="I23:I30" si="5">H23/$H$4</f>
        <v>0.16574074074074074</v>
      </c>
    </row>
    <row r="24" spans="1:9" ht="16.5" customHeight="1" thickTop="1" thickBot="1" x14ac:dyDescent="0.25">
      <c r="A24" s="5" t="s">
        <v>27</v>
      </c>
      <c r="B24" s="7">
        <f t="shared" si="1"/>
        <v>348</v>
      </c>
      <c r="C24" s="15">
        <f t="shared" si="3"/>
        <v>6.504672897196262E-2</v>
      </c>
      <c r="D24" s="5">
        <v>188</v>
      </c>
      <c r="E24" s="18">
        <f t="shared" si="2"/>
        <v>7.2447013487475911E-2</v>
      </c>
      <c r="F24" s="7">
        <v>91</v>
      </c>
      <c r="G24" s="15">
        <f t="shared" si="4"/>
        <v>5.4328358208955221E-2</v>
      </c>
      <c r="H24" s="5">
        <v>69</v>
      </c>
      <c r="I24" s="18">
        <f t="shared" si="5"/>
        <v>6.3888888888888884E-2</v>
      </c>
    </row>
    <row r="25" spans="1:9" ht="16.5" customHeight="1" thickTop="1" thickBot="1" x14ac:dyDescent="0.25">
      <c r="A25" s="5" t="s">
        <v>28</v>
      </c>
      <c r="B25" s="7">
        <f t="shared" si="1"/>
        <v>429</v>
      </c>
      <c r="C25" s="15">
        <f t="shared" si="3"/>
        <v>8.0186915887850471E-2</v>
      </c>
      <c r="D25" s="5">
        <v>232</v>
      </c>
      <c r="E25" s="18">
        <f t="shared" si="2"/>
        <v>8.9402697495183051E-2</v>
      </c>
      <c r="F25" s="7">
        <v>131</v>
      </c>
      <c r="G25" s="15">
        <f t="shared" si="4"/>
        <v>7.8208955223880591E-2</v>
      </c>
      <c r="H25" s="5">
        <f>36+10+20</f>
        <v>66</v>
      </c>
      <c r="I25" s="18">
        <f t="shared" si="5"/>
        <v>6.1111111111111109E-2</v>
      </c>
    </row>
    <row r="26" spans="1:9" ht="16.5" customHeight="1" thickTop="1" thickBot="1" x14ac:dyDescent="0.25">
      <c r="A26" s="5" t="s">
        <v>29</v>
      </c>
      <c r="B26" s="7">
        <f t="shared" si="1"/>
        <v>453</v>
      </c>
      <c r="C26" s="15">
        <f t="shared" si="3"/>
        <v>8.4672897196261684E-2</v>
      </c>
      <c r="D26" s="5">
        <v>285</v>
      </c>
      <c r="E26" s="18">
        <f t="shared" si="2"/>
        <v>0.10982658959537572</v>
      </c>
      <c r="F26" s="7">
        <v>69</v>
      </c>
      <c r="G26" s="15">
        <f t="shared" si="4"/>
        <v>4.1194029850746272E-2</v>
      </c>
      <c r="H26" s="5">
        <f>H28-H22-H23-H24-H25</f>
        <v>99</v>
      </c>
      <c r="I26" s="18">
        <f t="shared" si="5"/>
        <v>9.166666666666666E-2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3"/>
        <v>0</v>
      </c>
      <c r="D27" s="5">
        <v>0</v>
      </c>
      <c r="E27" s="18">
        <f t="shared" si="2"/>
        <v>0</v>
      </c>
      <c r="F27" s="7">
        <v>0</v>
      </c>
      <c r="G27" s="15">
        <f t="shared" si="4"/>
        <v>0</v>
      </c>
      <c r="H27" s="5">
        <v>0</v>
      </c>
      <c r="I27" s="18">
        <f t="shared" si="5"/>
        <v>0</v>
      </c>
    </row>
    <row r="28" spans="1:9" ht="16.5" customHeight="1" thickTop="1" thickBot="1" x14ac:dyDescent="0.25">
      <c r="A28" s="5" t="s">
        <v>31</v>
      </c>
      <c r="B28" s="7">
        <f>SUM(B22:B27)</f>
        <v>4959</v>
      </c>
      <c r="C28" s="15">
        <f>B28/$B$4</f>
        <v>0.9269158878504673</v>
      </c>
      <c r="D28" s="12">
        <f>SUM(D22:D27)</f>
        <v>2510</v>
      </c>
      <c r="E28" s="18">
        <f t="shared" si="2"/>
        <v>0.96724470134874763</v>
      </c>
      <c r="F28" s="46">
        <f>SUM(F22:F27)</f>
        <v>1619</v>
      </c>
      <c r="G28" s="15">
        <f t="shared" si="4"/>
        <v>0.96656716417910449</v>
      </c>
      <c r="H28" s="46">
        <v>830</v>
      </c>
      <c r="I28" s="18">
        <f t="shared" si="5"/>
        <v>0.76851851851851849</v>
      </c>
    </row>
    <row r="29" spans="1:9" ht="16.5" customHeight="1" thickTop="1" thickBot="1" x14ac:dyDescent="0.25">
      <c r="A29" s="5" t="s">
        <v>32</v>
      </c>
      <c r="B29" s="7">
        <f>+D29+F29+H29</f>
        <v>180</v>
      </c>
      <c r="C29" s="15">
        <f t="shared" si="3"/>
        <v>3.3644859813084113E-2</v>
      </c>
      <c r="D29" s="5">
        <v>48</v>
      </c>
      <c r="E29" s="18">
        <f t="shared" si="2"/>
        <v>1.8497109826589597E-2</v>
      </c>
      <c r="F29" s="7">
        <v>25</v>
      </c>
      <c r="G29" s="15">
        <f t="shared" si="4"/>
        <v>1.4925373134328358E-2</v>
      </c>
      <c r="H29" s="5">
        <v>107</v>
      </c>
      <c r="I29" s="18">
        <f t="shared" si="5"/>
        <v>9.9074074074074078E-2</v>
      </c>
    </row>
    <row r="30" spans="1:9" ht="16.5" customHeight="1" thickTop="1" thickBot="1" x14ac:dyDescent="0.25">
      <c r="A30" s="5" t="s">
        <v>33</v>
      </c>
      <c r="B30" s="7">
        <f>+D30+F30+H30</f>
        <v>211</v>
      </c>
      <c r="C30" s="15">
        <f t="shared" si="3"/>
        <v>3.9439252336448599E-2</v>
      </c>
      <c r="D30" s="5">
        <v>37</v>
      </c>
      <c r="E30" s="18">
        <f t="shared" si="2"/>
        <v>1.4258188824662813E-2</v>
      </c>
      <c r="F30" s="7">
        <v>31</v>
      </c>
      <c r="G30" s="15">
        <f t="shared" si="4"/>
        <v>1.8507462686567163E-2</v>
      </c>
      <c r="H30" s="5">
        <v>143</v>
      </c>
      <c r="I30" s="18">
        <f t="shared" si="5"/>
        <v>0.13240740740740742</v>
      </c>
    </row>
    <row r="31" spans="1:9" ht="16.5" customHeight="1" thickTop="1" thickBot="1" x14ac:dyDescent="0.25">
      <c r="A31" s="5" t="s">
        <v>34</v>
      </c>
      <c r="B31" s="7">
        <f>SUM(B28:B30)</f>
        <v>5350</v>
      </c>
      <c r="C31" s="16"/>
      <c r="D31" s="12">
        <f>SUM(D28:D30)</f>
        <v>2595</v>
      </c>
      <c r="E31" s="17"/>
      <c r="F31" s="7">
        <f>SUM(F28:F30)</f>
        <v>1675</v>
      </c>
      <c r="G31" s="11"/>
      <c r="H31" s="12">
        <f>SUM(H28:H30)</f>
        <v>1080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0</v>
      </c>
      <c r="C33" s="15">
        <f t="shared" ref="C33:C39" si="7">B33/$B$4</f>
        <v>0</v>
      </c>
      <c r="D33" s="5">
        <v>0</v>
      </c>
      <c r="E33" s="18">
        <f t="shared" ref="E33:E39" si="8">D33/$D$4</f>
        <v>0</v>
      </c>
      <c r="F33" s="7">
        <v>0</v>
      </c>
      <c r="G33" s="15">
        <f t="shared" ref="G33:G41" si="9">F33/$F$4</f>
        <v>0</v>
      </c>
      <c r="H33" s="5">
        <v>0</v>
      </c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3726</v>
      </c>
      <c r="C34" s="15">
        <f t="shared" si="7"/>
        <v>0.69644859813084115</v>
      </c>
      <c r="D34" s="13">
        <v>2586</v>
      </c>
      <c r="E34" s="18">
        <f t="shared" si="8"/>
        <v>0.9965317919075144</v>
      </c>
      <c r="F34" s="7">
        <v>991</v>
      </c>
      <c r="G34" s="15">
        <f t="shared" si="9"/>
        <v>0.5916417910447761</v>
      </c>
      <c r="H34" s="5">
        <v>149</v>
      </c>
      <c r="I34" s="18">
        <f t="shared" si="10"/>
        <v>0.13796296296296295</v>
      </c>
    </row>
    <row r="35" spans="1:9" ht="16.5" customHeight="1" thickTop="1" thickBot="1" x14ac:dyDescent="0.25">
      <c r="A35" s="5" t="s">
        <v>38</v>
      </c>
      <c r="B35" s="7">
        <f t="shared" si="6"/>
        <v>464</v>
      </c>
      <c r="C35" s="15">
        <f t="shared" si="7"/>
        <v>8.6728971962616822E-2</v>
      </c>
      <c r="D35" s="5">
        <v>6</v>
      </c>
      <c r="E35" s="18">
        <f t="shared" si="8"/>
        <v>2.3121387283236996E-3</v>
      </c>
      <c r="F35" s="7">
        <v>233</v>
      </c>
      <c r="G35" s="15">
        <f t="shared" si="9"/>
        <v>0.13910447761194031</v>
      </c>
      <c r="H35" s="5">
        <v>225</v>
      </c>
      <c r="I35" s="18">
        <f t="shared" si="10"/>
        <v>0.20833333333333334</v>
      </c>
    </row>
    <row r="36" spans="1:9" ht="16.5" customHeight="1" thickTop="1" thickBot="1" x14ac:dyDescent="0.25">
      <c r="A36" s="5" t="s">
        <v>39</v>
      </c>
      <c r="B36" s="7">
        <f t="shared" si="6"/>
        <v>803</v>
      </c>
      <c r="C36" s="15">
        <f t="shared" si="7"/>
        <v>0.15009345794392523</v>
      </c>
      <c r="D36" s="5">
        <v>3</v>
      </c>
      <c r="E36" s="18">
        <f t="shared" si="8"/>
        <v>1.1560693641618498E-3</v>
      </c>
      <c r="F36" s="7">
        <v>335</v>
      </c>
      <c r="G36" s="15">
        <f t="shared" si="9"/>
        <v>0.2</v>
      </c>
      <c r="H36" s="5">
        <v>465</v>
      </c>
      <c r="I36" s="18">
        <f t="shared" si="10"/>
        <v>0.43055555555555558</v>
      </c>
    </row>
    <row r="37" spans="1:9" ht="16.5" customHeight="1" thickTop="1" thickBot="1" x14ac:dyDescent="0.25">
      <c r="A37" s="5" t="s">
        <v>40</v>
      </c>
      <c r="B37" s="7">
        <f t="shared" si="6"/>
        <v>224</v>
      </c>
      <c r="C37" s="15">
        <f t="shared" si="7"/>
        <v>4.1869158878504675E-2</v>
      </c>
      <c r="D37" s="5">
        <v>0</v>
      </c>
      <c r="E37" s="18">
        <f t="shared" si="8"/>
        <v>0</v>
      </c>
      <c r="F37" s="7">
        <v>83</v>
      </c>
      <c r="G37" s="15">
        <f t="shared" si="9"/>
        <v>4.955223880597015E-2</v>
      </c>
      <c r="H37" s="5">
        <v>141</v>
      </c>
      <c r="I37" s="18">
        <f t="shared" si="10"/>
        <v>0.13055555555555556</v>
      </c>
    </row>
    <row r="38" spans="1:9" ht="16.5" customHeight="1" thickTop="1" thickBot="1" x14ac:dyDescent="0.25">
      <c r="A38" s="5" t="s">
        <v>41</v>
      </c>
      <c r="B38" s="7">
        <f t="shared" si="6"/>
        <v>107</v>
      </c>
      <c r="C38" s="15">
        <f t="shared" si="7"/>
        <v>0.02</v>
      </c>
      <c r="D38" s="5">
        <v>0</v>
      </c>
      <c r="E38" s="18">
        <f t="shared" si="8"/>
        <v>0</v>
      </c>
      <c r="F38" s="7">
        <v>26</v>
      </c>
      <c r="G38" s="15">
        <f t="shared" si="9"/>
        <v>1.5522388059701492E-2</v>
      </c>
      <c r="H38" s="5">
        <v>81</v>
      </c>
      <c r="I38" s="18">
        <f t="shared" si="10"/>
        <v>7.4999999999999997E-2</v>
      </c>
    </row>
    <row r="39" spans="1:9" ht="16.5" customHeight="1" thickTop="1" thickBot="1" x14ac:dyDescent="0.25">
      <c r="A39" s="5" t="s">
        <v>42</v>
      </c>
      <c r="B39" s="7">
        <f t="shared" si="6"/>
        <v>26</v>
      </c>
      <c r="C39" s="15">
        <f t="shared" si="7"/>
        <v>4.8598130841121497E-3</v>
      </c>
      <c r="D39" s="5">
        <v>0</v>
      </c>
      <c r="E39" s="18">
        <f t="shared" si="8"/>
        <v>0</v>
      </c>
      <c r="F39" s="7">
        <v>7</v>
      </c>
      <c r="G39" s="15">
        <f t="shared" si="9"/>
        <v>4.1791044776119399E-3</v>
      </c>
      <c r="H39" s="5">
        <v>19</v>
      </c>
      <c r="I39" s="18">
        <f t="shared" si="10"/>
        <v>1.7592592592592594E-2</v>
      </c>
    </row>
    <row r="40" spans="1:9" ht="16.5" customHeight="1" thickTop="1" thickBot="1" x14ac:dyDescent="0.25">
      <c r="A40" s="5" t="s">
        <v>43</v>
      </c>
      <c r="B40" s="23">
        <v>22.34</v>
      </c>
      <c r="C40" s="11"/>
      <c r="D40" s="25">
        <v>18</v>
      </c>
      <c r="E40" s="27"/>
      <c r="F40" s="23">
        <v>24</v>
      </c>
      <c r="G40" s="43">
        <f t="shared" si="9"/>
        <v>1.4328358208955224E-2</v>
      </c>
      <c r="H40" s="25">
        <v>30</v>
      </c>
      <c r="I40" s="27"/>
    </row>
    <row r="41" spans="1:9" ht="16.5" customHeight="1" thickTop="1" thickBot="1" x14ac:dyDescent="0.25">
      <c r="A41" s="5" t="s">
        <v>44</v>
      </c>
      <c r="B41" s="7">
        <v>19</v>
      </c>
      <c r="C41" s="7"/>
      <c r="D41" s="5">
        <v>18</v>
      </c>
      <c r="E41" s="27"/>
      <c r="F41" s="7">
        <v>22</v>
      </c>
      <c r="G41" s="43">
        <f t="shared" si="9"/>
        <v>1.3134328358208954E-2</v>
      </c>
      <c r="H41" s="5">
        <v>26</v>
      </c>
      <c r="I41" s="27"/>
    </row>
    <row r="42" spans="1:9" ht="16.5" customHeight="1" thickTop="1" thickBot="1" x14ac:dyDescent="0.25">
      <c r="A42" s="20" t="s">
        <v>45</v>
      </c>
      <c r="B42" s="11"/>
      <c r="C42" s="11"/>
      <c r="D42" s="24">
        <v>23.61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3.4188999999999998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66</v>
      </c>
      <c r="D46" s="63"/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9" sqref="I49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41" t="s">
        <v>63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2" t="s">
        <v>8</v>
      </c>
      <c r="B4" s="10">
        <f>D4+F4+H4</f>
        <v>5489</v>
      </c>
      <c r="C4" s="8"/>
      <c r="D4" s="9">
        <f>D6+D7</f>
        <v>2658</v>
      </c>
      <c r="E4" s="9"/>
      <c r="F4" s="10">
        <f>F6+F7</f>
        <v>1787</v>
      </c>
      <c r="G4" s="10"/>
      <c r="H4" s="9">
        <f>H6+H7</f>
        <v>1044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3108</v>
      </c>
      <c r="C6" s="15">
        <f>B6/$B$4</f>
        <v>0.56622335580251415</v>
      </c>
      <c r="D6" s="5">
        <v>1488</v>
      </c>
      <c r="E6" s="18">
        <f>D6/$D$4</f>
        <v>0.55981941309255079</v>
      </c>
      <c r="F6" s="7">
        <v>1008</v>
      </c>
      <c r="G6" s="15">
        <f>F6/$F$4</f>
        <v>0.56407386681589256</v>
      </c>
      <c r="H6" s="5">
        <v>612</v>
      </c>
      <c r="I6" s="18">
        <f>H6/$H$4</f>
        <v>0.58620689655172409</v>
      </c>
    </row>
    <row r="7" spans="1:9" ht="16.5" customHeight="1" thickTop="1" thickBot="1" x14ac:dyDescent="0.25">
      <c r="A7" s="5" t="s">
        <v>11</v>
      </c>
      <c r="B7" s="7">
        <f>+D7+F7+H7</f>
        <v>2381</v>
      </c>
      <c r="C7" s="15">
        <f>B7/$B$4</f>
        <v>0.43377664419748591</v>
      </c>
      <c r="D7" s="5">
        <v>1170</v>
      </c>
      <c r="E7" s="18">
        <f>D7/$D$4</f>
        <v>0.44018058690744921</v>
      </c>
      <c r="F7" s="7">
        <v>779</v>
      </c>
      <c r="G7" s="15">
        <f>F7/$F$4</f>
        <v>0.43592613318410744</v>
      </c>
      <c r="H7" s="5">
        <v>432</v>
      </c>
      <c r="I7" s="18">
        <f>H7/$H$4</f>
        <v>0.41379310344827586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3993</v>
      </c>
      <c r="C9" s="15">
        <f>B9/(B17-B16)</f>
        <v>0.75782881002087688</v>
      </c>
      <c r="D9" s="5">
        <v>1970</v>
      </c>
      <c r="E9" s="18">
        <f>D9/(D17-D16)</f>
        <v>0.75856757797458607</v>
      </c>
      <c r="F9" s="7">
        <v>1344</v>
      </c>
      <c r="G9" s="15">
        <f>F9/(F17-F16)</f>
        <v>0.78965922444183312</v>
      </c>
      <c r="H9" s="5">
        <v>679</v>
      </c>
      <c r="I9" s="18">
        <f>H9/(H17-H16)</f>
        <v>0.7</v>
      </c>
    </row>
    <row r="10" spans="1:9" ht="16.5" customHeight="1" thickTop="1" thickBot="1" x14ac:dyDescent="0.25">
      <c r="A10" s="5" t="s">
        <v>14</v>
      </c>
      <c r="B10" s="7">
        <f t="shared" si="0"/>
        <v>558</v>
      </c>
      <c r="C10" s="15">
        <f>B10/(B17-B16)</f>
        <v>0.10590244828240652</v>
      </c>
      <c r="D10" s="5">
        <v>305</v>
      </c>
      <c r="E10" s="18">
        <f>D10/(D17-D16)</f>
        <v>0.11744320369657296</v>
      </c>
      <c r="F10" s="7">
        <v>181</v>
      </c>
      <c r="G10" s="15">
        <f>F10/(F17-F16)</f>
        <v>0.10634547591069331</v>
      </c>
      <c r="H10" s="5">
        <v>72</v>
      </c>
      <c r="I10" s="18">
        <f>H10/(H17-H16)</f>
        <v>7.422680412371134E-2</v>
      </c>
    </row>
    <row r="11" spans="1:9" ht="16.5" customHeight="1" thickTop="1" thickBot="1" x14ac:dyDescent="0.25">
      <c r="A11" s="5" t="s">
        <v>15</v>
      </c>
      <c r="B11" s="7">
        <f t="shared" si="0"/>
        <v>307</v>
      </c>
      <c r="C11" s="15">
        <f>B11/(B17-B16)</f>
        <v>5.8265325488707533E-2</v>
      </c>
      <c r="D11" s="5">
        <v>162</v>
      </c>
      <c r="E11" s="18">
        <f>D11/(D17-D16)</f>
        <v>6.2379668848671542E-2</v>
      </c>
      <c r="F11" s="7">
        <v>72</v>
      </c>
      <c r="G11" s="15">
        <f>F11/(F17-F16)</f>
        <v>4.230317273795535E-2</v>
      </c>
      <c r="H11" s="5">
        <v>73</v>
      </c>
      <c r="I11" s="18">
        <f>H11/(H17-H16)</f>
        <v>7.5257731958762883E-2</v>
      </c>
    </row>
    <row r="12" spans="1:9" ht="16.5" customHeight="1" thickTop="1" thickBot="1" x14ac:dyDescent="0.25">
      <c r="A12" s="5" t="s">
        <v>16</v>
      </c>
      <c r="B12" s="7">
        <f t="shared" si="0"/>
        <v>162</v>
      </c>
      <c r="C12" s="15">
        <f>B12/(B17-B16)</f>
        <v>3.0745872081988992E-2</v>
      </c>
      <c r="D12" s="5">
        <v>92</v>
      </c>
      <c r="E12" s="18">
        <f>D12/(D17-D16)</f>
        <v>3.542549095109742E-2</v>
      </c>
      <c r="F12" s="7">
        <v>51</v>
      </c>
      <c r="G12" s="15">
        <f>F12/(F17-F16)</f>
        <v>2.9964747356051705E-2</v>
      </c>
      <c r="H12" s="5">
        <v>19</v>
      </c>
      <c r="I12" s="18">
        <f>H12/(H17-H16)</f>
        <v>1.9587628865979381E-2</v>
      </c>
    </row>
    <row r="13" spans="1:9" ht="16.5" customHeight="1" thickTop="1" thickBot="1" x14ac:dyDescent="0.25">
      <c r="A13" s="5" t="s">
        <v>17</v>
      </c>
      <c r="B13" s="7">
        <f t="shared" si="0"/>
        <v>54</v>
      </c>
      <c r="C13" s="15">
        <f>B13/(B17-B16)</f>
        <v>1.0248624027329664E-2</v>
      </c>
      <c r="D13" s="5">
        <v>31</v>
      </c>
      <c r="E13" s="18">
        <f>D13/(D17-D16)</f>
        <v>1.1936850211782826E-2</v>
      </c>
      <c r="F13" s="7">
        <v>11</v>
      </c>
      <c r="G13" s="15">
        <f>F13/(F17-F16)</f>
        <v>6.4629847238542888E-3</v>
      </c>
      <c r="H13" s="5">
        <v>12</v>
      </c>
      <c r="I13" s="18">
        <f>H13/(H17-H16)</f>
        <v>1.2371134020618556E-2</v>
      </c>
    </row>
    <row r="14" spans="1:9" ht="16.5" customHeight="1" thickTop="1" thickBot="1" x14ac:dyDescent="0.25">
      <c r="A14" s="5" t="s">
        <v>56</v>
      </c>
      <c r="B14" s="7">
        <f>+D14+F14+H14</f>
        <v>11</v>
      </c>
      <c r="C14" s="15">
        <f>B14/(B17-B16)</f>
        <v>2.0876826722338203E-3</v>
      </c>
      <c r="D14" s="5">
        <v>4</v>
      </c>
      <c r="E14" s="18">
        <f>D14/(D17-D16)</f>
        <v>1.5402387370042356E-3</v>
      </c>
      <c r="F14" s="7">
        <v>6</v>
      </c>
      <c r="G14" s="15">
        <f>F14/(F17-F16)</f>
        <v>3.5252643948296123E-3</v>
      </c>
      <c r="H14" s="5">
        <v>1</v>
      </c>
      <c r="I14" s="18">
        <f>H14/(H17-H16)</f>
        <v>1.0309278350515464E-3</v>
      </c>
    </row>
    <row r="15" spans="1:9" ht="16.5" customHeight="1" thickTop="1" thickBot="1" x14ac:dyDescent="0.25">
      <c r="A15" s="5" t="s">
        <v>18</v>
      </c>
      <c r="B15" s="7">
        <f t="shared" si="0"/>
        <v>184</v>
      </c>
      <c r="C15" s="15">
        <f>B15/(B17-B16)</f>
        <v>3.4921237426456635E-2</v>
      </c>
      <c r="D15" s="5">
        <v>33</v>
      </c>
      <c r="E15" s="18">
        <f>D15/(D17-D16)</f>
        <v>1.2706969580284944E-2</v>
      </c>
      <c r="F15" s="7">
        <v>37</v>
      </c>
      <c r="G15" s="15">
        <f>F15/(F17-F16)</f>
        <v>2.1739130434782608E-2</v>
      </c>
      <c r="H15" s="5">
        <v>114</v>
      </c>
      <c r="I15" s="18">
        <f>H15/(H17-H16)</f>
        <v>0.11752577319587629</v>
      </c>
    </row>
    <row r="16" spans="1:9" ht="16.5" customHeight="1" thickTop="1" thickBot="1" x14ac:dyDescent="0.25">
      <c r="A16" s="5" t="s">
        <v>19</v>
      </c>
      <c r="B16" s="7">
        <f t="shared" si="0"/>
        <v>220</v>
      </c>
      <c r="C16" s="15">
        <f>B16/(B17-B16)</f>
        <v>4.1753653444676408E-2</v>
      </c>
      <c r="D16" s="5">
        <v>61</v>
      </c>
      <c r="E16" s="27">
        <f>D16/(D17-D16)</f>
        <v>2.3488640739314594E-2</v>
      </c>
      <c r="F16" s="7">
        <v>85</v>
      </c>
      <c r="G16" s="43">
        <f>F16/(F17-F16)</f>
        <v>4.9941245593419503E-2</v>
      </c>
      <c r="H16" s="5">
        <v>74</v>
      </c>
      <c r="I16" s="44">
        <f>H16/(H17-H16)</f>
        <v>7.628865979381444E-2</v>
      </c>
    </row>
    <row r="17" spans="1:9" ht="16.5" customHeight="1" thickTop="1" thickBot="1" x14ac:dyDescent="0.25">
      <c r="A17" s="5" t="s">
        <v>20</v>
      </c>
      <c r="B17" s="7">
        <f>SUM(B9:B16)</f>
        <v>5489</v>
      </c>
      <c r="C17" s="16"/>
      <c r="D17" s="12">
        <f>SUM(D9:D16)</f>
        <v>2658</v>
      </c>
      <c r="E17" s="3"/>
      <c r="F17" s="7">
        <f>SUM(F9:F16)</f>
        <v>1787</v>
      </c>
      <c r="G17" s="11"/>
      <c r="H17" s="12">
        <f>SUM(H9:H16)</f>
        <v>1044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4544</v>
      </c>
      <c r="C19" s="15">
        <f>B19/$B$4</f>
        <v>0.82783749316815447</v>
      </c>
      <c r="D19" s="13">
        <v>2588</v>
      </c>
      <c r="E19" s="18">
        <f>D19/$D$4</f>
        <v>0.9736644093303235</v>
      </c>
      <c r="F19" s="7">
        <v>1361</v>
      </c>
      <c r="G19" s="15">
        <f>F19/$F$4</f>
        <v>0.76161163961947398</v>
      </c>
      <c r="H19" s="5">
        <v>595</v>
      </c>
      <c r="I19" s="18">
        <f>H19/$H$4</f>
        <v>0.56992337164750961</v>
      </c>
    </row>
    <row r="20" spans="1:9" ht="16.5" customHeight="1" thickTop="1" thickBot="1" x14ac:dyDescent="0.25">
      <c r="A20" s="12" t="s">
        <v>23</v>
      </c>
      <c r="B20" s="7">
        <f>+D20+F20+H20</f>
        <v>945</v>
      </c>
      <c r="C20" s="15">
        <f>B20/$B$4</f>
        <v>0.1721625068318455</v>
      </c>
      <c r="D20" s="5">
        <v>70</v>
      </c>
      <c r="E20" s="18">
        <f>D20/$D$4</f>
        <v>2.6335590669676449E-2</v>
      </c>
      <c r="F20" s="7">
        <v>426</v>
      </c>
      <c r="G20" s="15">
        <f>F20/$F$4</f>
        <v>0.23838836038052602</v>
      </c>
      <c r="H20" s="5">
        <v>449</v>
      </c>
      <c r="I20" s="18">
        <f>H20/$H$4</f>
        <v>0.43007662835249044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2164</v>
      </c>
      <c r="C22" s="15">
        <f t="shared" ref="C22:C30" si="2">B22/$B$4</f>
        <v>0.39424303151758061</v>
      </c>
      <c r="D22" s="5">
        <v>985</v>
      </c>
      <c r="E22" s="18">
        <f t="shared" ref="E22:E30" si="3">D22/$D$4</f>
        <v>0.37057938299473286</v>
      </c>
      <c r="F22" s="7">
        <v>796</v>
      </c>
      <c r="G22" s="15">
        <f>F22/$F$4</f>
        <v>0.44543928371572467</v>
      </c>
      <c r="H22" s="5">
        <v>383</v>
      </c>
      <c r="I22" s="18">
        <f>H22/$H$4</f>
        <v>0.36685823754789271</v>
      </c>
    </row>
    <row r="23" spans="1:9" ht="16.5" customHeight="1" thickTop="1" thickBot="1" x14ac:dyDescent="0.25">
      <c r="A23" s="5" t="s">
        <v>26</v>
      </c>
      <c r="B23" s="7">
        <f t="shared" si="1"/>
        <v>1681</v>
      </c>
      <c r="C23" s="15">
        <f t="shared" si="2"/>
        <v>0.3062488613590818</v>
      </c>
      <c r="D23" s="5">
        <v>833</v>
      </c>
      <c r="E23" s="18">
        <f t="shared" si="3"/>
        <v>0.31339352896914974</v>
      </c>
      <c r="F23" s="7">
        <v>637</v>
      </c>
      <c r="G23" s="15">
        <f t="shared" ref="G23:G30" si="4">F23/$F$4</f>
        <v>0.35646334639059879</v>
      </c>
      <c r="H23" s="5">
        <v>211</v>
      </c>
      <c r="I23" s="18">
        <f t="shared" ref="I23:I30" si="5">H23/$H$4</f>
        <v>0.2021072796934866</v>
      </c>
    </row>
    <row r="24" spans="1:9" ht="16.5" customHeight="1" thickTop="1" thickBot="1" x14ac:dyDescent="0.25">
      <c r="A24" s="5" t="s">
        <v>27</v>
      </c>
      <c r="B24" s="7">
        <f t="shared" si="1"/>
        <v>406</v>
      </c>
      <c r="C24" s="15">
        <f t="shared" si="2"/>
        <v>7.3966114046274373E-2</v>
      </c>
      <c r="D24" s="5">
        <v>214</v>
      </c>
      <c r="E24" s="18">
        <f t="shared" si="3"/>
        <v>8.0511662904439424E-2</v>
      </c>
      <c r="F24" s="7">
        <v>111</v>
      </c>
      <c r="G24" s="15">
        <f t="shared" si="4"/>
        <v>6.2115277000559597E-2</v>
      </c>
      <c r="H24" s="5">
        <v>81</v>
      </c>
      <c r="I24" s="18">
        <f t="shared" si="5"/>
        <v>7.7586206896551727E-2</v>
      </c>
    </row>
    <row r="25" spans="1:9" ht="16.5" customHeight="1" thickTop="1" thickBot="1" x14ac:dyDescent="0.25">
      <c r="A25" s="5" t="s">
        <v>28</v>
      </c>
      <c r="B25" s="7">
        <f t="shared" si="1"/>
        <v>454</v>
      </c>
      <c r="C25" s="15">
        <f t="shared" si="2"/>
        <v>8.2710876298050642E-2</v>
      </c>
      <c r="D25" s="5">
        <v>270</v>
      </c>
      <c r="E25" s="18">
        <f t="shared" si="3"/>
        <v>0.10158013544018059</v>
      </c>
      <c r="F25" s="7">
        <v>118</v>
      </c>
      <c r="G25" s="15">
        <f t="shared" si="4"/>
        <v>6.603245663122552E-2</v>
      </c>
      <c r="H25" s="5">
        <v>66</v>
      </c>
      <c r="I25" s="18">
        <f t="shared" si="5"/>
        <v>6.3218390804597707E-2</v>
      </c>
    </row>
    <row r="26" spans="1:9" ht="16.5" customHeight="1" thickTop="1" thickBot="1" x14ac:dyDescent="0.25">
      <c r="A26" s="5" t="s">
        <v>29</v>
      </c>
      <c r="B26" s="7">
        <f t="shared" si="1"/>
        <v>431</v>
      </c>
      <c r="C26" s="15">
        <f t="shared" si="2"/>
        <v>7.8520677719074519E-2</v>
      </c>
      <c r="D26" s="5">
        <v>281</v>
      </c>
      <c r="E26" s="18">
        <f t="shared" si="3"/>
        <v>0.10571858540255831</v>
      </c>
      <c r="F26" s="7">
        <v>66</v>
      </c>
      <c r="G26" s="15">
        <f t="shared" si="4"/>
        <v>3.6933407946278682E-2</v>
      </c>
      <c r="H26" s="5">
        <f>H28-SUM(H22:H25)</f>
        <v>84</v>
      </c>
      <c r="I26" s="18">
        <f t="shared" si="5"/>
        <v>8.0459770114942528E-2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2"/>
        <v>0</v>
      </c>
      <c r="D27" s="5">
        <v>0</v>
      </c>
      <c r="E27" s="18">
        <f t="shared" si="3"/>
        <v>0</v>
      </c>
      <c r="F27" s="7">
        <v>0</v>
      </c>
      <c r="G27" s="15">
        <f t="shared" si="4"/>
        <v>0</v>
      </c>
      <c r="H27" s="5">
        <v>0</v>
      </c>
      <c r="I27" s="18">
        <f t="shared" si="5"/>
        <v>0</v>
      </c>
    </row>
    <row r="28" spans="1:9" ht="16.5" customHeight="1" thickTop="1" thickBot="1" x14ac:dyDescent="0.25">
      <c r="A28" s="5" t="s">
        <v>31</v>
      </c>
      <c r="B28" s="7">
        <f>SUM(B22:B27)</f>
        <v>5136</v>
      </c>
      <c r="C28" s="15">
        <f t="shared" si="2"/>
        <v>0.93568956094006195</v>
      </c>
      <c r="D28" s="12">
        <f>SUM(D22:D27)</f>
        <v>2583</v>
      </c>
      <c r="E28" s="18">
        <f t="shared" si="3"/>
        <v>0.97178329571106092</v>
      </c>
      <c r="F28" s="46">
        <f>SUM(F22:F27)</f>
        <v>1728</v>
      </c>
      <c r="G28" s="15">
        <f t="shared" si="4"/>
        <v>0.96698377168438721</v>
      </c>
      <c r="H28" s="12">
        <v>825</v>
      </c>
      <c r="I28" s="18">
        <f t="shared" si="5"/>
        <v>0.79022988505747127</v>
      </c>
    </row>
    <row r="29" spans="1:9" ht="16.5" customHeight="1" thickTop="1" thickBot="1" x14ac:dyDescent="0.25">
      <c r="A29" s="5" t="s">
        <v>32</v>
      </c>
      <c r="B29" s="7">
        <f>+D29+F29+H29</f>
        <v>170</v>
      </c>
      <c r="C29" s="15">
        <f t="shared" si="2"/>
        <v>3.0971032975040991E-2</v>
      </c>
      <c r="D29" s="5">
        <v>42</v>
      </c>
      <c r="E29" s="18">
        <f t="shared" si="3"/>
        <v>1.580135440180587E-2</v>
      </c>
      <c r="F29" s="7">
        <v>22</v>
      </c>
      <c r="G29" s="15">
        <f t="shared" si="4"/>
        <v>1.2311135982092894E-2</v>
      </c>
      <c r="H29" s="5">
        <v>106</v>
      </c>
      <c r="I29" s="18">
        <f t="shared" si="5"/>
        <v>0.10153256704980843</v>
      </c>
    </row>
    <row r="30" spans="1:9" ht="16.5" customHeight="1" thickTop="1" thickBot="1" x14ac:dyDescent="0.25">
      <c r="A30" s="5" t="s">
        <v>33</v>
      </c>
      <c r="B30" s="7">
        <f>+D30+F30+H30</f>
        <v>183</v>
      </c>
      <c r="C30" s="15">
        <f t="shared" si="2"/>
        <v>3.3339406084897064E-2</v>
      </c>
      <c r="D30" s="5">
        <v>33</v>
      </c>
      <c r="E30" s="18">
        <f t="shared" si="3"/>
        <v>1.2415349887133182E-2</v>
      </c>
      <c r="F30" s="7">
        <v>37</v>
      </c>
      <c r="G30" s="15">
        <f t="shared" si="4"/>
        <v>2.0705092333519866E-2</v>
      </c>
      <c r="H30" s="5">
        <v>113</v>
      </c>
      <c r="I30" s="18">
        <f t="shared" si="5"/>
        <v>0.1082375478927203</v>
      </c>
    </row>
    <row r="31" spans="1:9" ht="16.5" customHeight="1" thickTop="1" thickBot="1" x14ac:dyDescent="0.25">
      <c r="A31" s="5" t="s">
        <v>34</v>
      </c>
      <c r="B31" s="7">
        <f>SUM(B28:B30)</f>
        <v>5489</v>
      </c>
      <c r="C31" s="16"/>
      <c r="D31" s="12">
        <f>SUM(D28:D30)</f>
        <v>2658</v>
      </c>
      <c r="E31" s="17"/>
      <c r="F31" s="7">
        <f>SUM(F28:F30)</f>
        <v>1787</v>
      </c>
      <c r="G31" s="11"/>
      <c r="H31" s="12">
        <f>SUM(H28:H30)</f>
        <v>1044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3</v>
      </c>
      <c r="C33" s="15">
        <f t="shared" ref="C33:C39" si="7">B33/$B$4</f>
        <v>5.465476407360175E-4</v>
      </c>
      <c r="D33" s="5">
        <v>3</v>
      </c>
      <c r="E33" s="18">
        <f t="shared" ref="E33:E39" si="8">D33/$D$4</f>
        <v>1.128668171557562E-3</v>
      </c>
      <c r="F33" s="7"/>
      <c r="G33" s="15">
        <f t="shared" ref="G33:G39" si="9">F33/$F$4</f>
        <v>0</v>
      </c>
      <c r="H33" s="5"/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3869</v>
      </c>
      <c r="C34" s="15">
        <f t="shared" si="7"/>
        <v>0.70486427400255058</v>
      </c>
      <c r="D34" s="13">
        <v>2650</v>
      </c>
      <c r="E34" s="18">
        <f t="shared" si="8"/>
        <v>0.99699021820917988</v>
      </c>
      <c r="F34" s="7">
        <v>1079</v>
      </c>
      <c r="G34" s="15">
        <f t="shared" si="9"/>
        <v>0.60380526021264691</v>
      </c>
      <c r="H34" s="5">
        <v>140</v>
      </c>
      <c r="I34" s="18">
        <f t="shared" si="10"/>
        <v>0.13409961685823754</v>
      </c>
    </row>
    <row r="35" spans="1:9" ht="16.5" customHeight="1" thickTop="1" thickBot="1" x14ac:dyDescent="0.25">
      <c r="A35" s="5" t="s">
        <v>38</v>
      </c>
      <c r="B35" s="7">
        <f t="shared" si="6"/>
        <v>465</v>
      </c>
      <c r="C35" s="15">
        <f t="shared" si="7"/>
        <v>8.4714884314082708E-2</v>
      </c>
      <c r="D35" s="5">
        <v>3</v>
      </c>
      <c r="E35" s="18">
        <f t="shared" si="8"/>
        <v>1.128668171557562E-3</v>
      </c>
      <c r="F35" s="7">
        <v>233</v>
      </c>
      <c r="G35" s="15">
        <f t="shared" si="9"/>
        <v>0.13038612199216565</v>
      </c>
      <c r="H35" s="5">
        <v>229</v>
      </c>
      <c r="I35" s="18">
        <f t="shared" si="10"/>
        <v>0.21934865900383141</v>
      </c>
    </row>
    <row r="36" spans="1:9" ht="16.5" customHeight="1" thickTop="1" thickBot="1" x14ac:dyDescent="0.25">
      <c r="A36" s="5" t="s">
        <v>39</v>
      </c>
      <c r="B36" s="7">
        <f t="shared" si="6"/>
        <v>758</v>
      </c>
      <c r="C36" s="15">
        <f t="shared" si="7"/>
        <v>0.13809437055930041</v>
      </c>
      <c r="D36" s="5">
        <v>2</v>
      </c>
      <c r="E36" s="18">
        <f t="shared" si="8"/>
        <v>7.5244544770504136E-4</v>
      </c>
      <c r="F36" s="7">
        <v>347</v>
      </c>
      <c r="G36" s="15">
        <f t="shared" si="9"/>
        <v>0.19418019026301064</v>
      </c>
      <c r="H36" s="5">
        <v>409</v>
      </c>
      <c r="I36" s="18">
        <f t="shared" si="10"/>
        <v>0.39176245210727967</v>
      </c>
    </row>
    <row r="37" spans="1:9" ht="16.5" customHeight="1" thickTop="1" thickBot="1" x14ac:dyDescent="0.25">
      <c r="A37" s="5" t="s">
        <v>40</v>
      </c>
      <c r="B37" s="7">
        <f t="shared" si="6"/>
        <v>237</v>
      </c>
      <c r="C37" s="15">
        <f t="shared" si="7"/>
        <v>4.3177263618145383E-2</v>
      </c>
      <c r="D37" s="5">
        <v>0</v>
      </c>
      <c r="E37" s="18">
        <f t="shared" si="8"/>
        <v>0</v>
      </c>
      <c r="F37" s="7">
        <v>86</v>
      </c>
      <c r="G37" s="15">
        <f t="shared" si="9"/>
        <v>4.8125349748181306E-2</v>
      </c>
      <c r="H37" s="5">
        <v>151</v>
      </c>
      <c r="I37" s="18">
        <f t="shared" si="10"/>
        <v>0.1446360153256705</v>
      </c>
    </row>
    <row r="38" spans="1:9" ht="16.5" customHeight="1" thickTop="1" thickBot="1" x14ac:dyDescent="0.25">
      <c r="A38" s="5" t="s">
        <v>41</v>
      </c>
      <c r="B38" s="7">
        <f t="shared" si="6"/>
        <v>122</v>
      </c>
      <c r="C38" s="15">
        <f t="shared" si="7"/>
        <v>2.2226270723264711E-2</v>
      </c>
      <c r="D38" s="5">
        <v>0</v>
      </c>
      <c r="E38" s="18">
        <f t="shared" si="8"/>
        <v>0</v>
      </c>
      <c r="F38" s="7">
        <v>32</v>
      </c>
      <c r="G38" s="15">
        <f t="shared" si="9"/>
        <v>1.790710688304421E-2</v>
      </c>
      <c r="H38" s="5">
        <v>90</v>
      </c>
      <c r="I38" s="18">
        <f t="shared" si="10"/>
        <v>8.6206896551724144E-2</v>
      </c>
    </row>
    <row r="39" spans="1:9" ht="16.5" customHeight="1" thickTop="1" thickBot="1" x14ac:dyDescent="0.25">
      <c r="A39" s="5" t="s">
        <v>42</v>
      </c>
      <c r="B39" s="7">
        <f t="shared" si="6"/>
        <v>28</v>
      </c>
      <c r="C39" s="15">
        <f t="shared" si="7"/>
        <v>5.1011113135361634E-3</v>
      </c>
      <c r="D39" s="5">
        <v>0</v>
      </c>
      <c r="E39" s="18">
        <f t="shared" si="8"/>
        <v>0</v>
      </c>
      <c r="F39" s="7">
        <v>10</v>
      </c>
      <c r="G39" s="15">
        <f t="shared" si="9"/>
        <v>5.5959709009513149E-3</v>
      </c>
      <c r="H39" s="5">
        <v>18</v>
      </c>
      <c r="I39" s="18">
        <f t="shared" si="10"/>
        <v>1.7241379310344827E-2</v>
      </c>
    </row>
    <row r="40" spans="1:9" ht="16.5" customHeight="1" thickTop="1" thickBot="1" x14ac:dyDescent="0.25">
      <c r="A40" s="5" t="s">
        <v>43</v>
      </c>
      <c r="B40" s="23">
        <v>22.41</v>
      </c>
      <c r="C40" s="11"/>
      <c r="D40" s="25">
        <v>17.98</v>
      </c>
      <c r="E40" s="27"/>
      <c r="F40" s="23">
        <v>23.86</v>
      </c>
      <c r="G40" s="43"/>
      <c r="H40" s="25">
        <v>30.11</v>
      </c>
      <c r="I40" s="27"/>
    </row>
    <row r="41" spans="1:9" ht="16.5" customHeight="1" thickTop="1" thickBot="1" x14ac:dyDescent="0.25">
      <c r="A41" s="5" t="s">
        <v>44</v>
      </c>
      <c r="B41" s="7">
        <v>548</v>
      </c>
      <c r="C41" s="7"/>
      <c r="D41" s="5">
        <v>18</v>
      </c>
      <c r="E41" s="27"/>
      <c r="F41" s="7">
        <v>22</v>
      </c>
      <c r="G41" s="43"/>
      <c r="H41" s="5">
        <v>26</v>
      </c>
      <c r="I41" s="27"/>
    </row>
    <row r="42" spans="1:9" ht="16.5" customHeight="1" thickTop="1" thickBot="1" x14ac:dyDescent="0.25">
      <c r="A42" s="20" t="s">
        <v>45</v>
      </c>
      <c r="B42" s="11"/>
      <c r="C42" s="11"/>
      <c r="D42" s="24">
        <v>23.24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3.3959000000000001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  <c r="D46" s="63"/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xSplit="1" ySplit="3" topLeftCell="C34" activePane="bottomRight" state="frozen"/>
      <selection pane="topRight" activeCell="B1" sqref="B1"/>
      <selection pane="bottomLeft" activeCell="A4" sqref="A4"/>
      <selection pane="bottomRight" activeCell="C40" sqref="C40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41" t="s">
        <v>62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58" t="s">
        <v>8</v>
      </c>
      <c r="B4" s="10">
        <f>D4+F4+H4</f>
        <v>5415</v>
      </c>
      <c r="C4" s="8"/>
      <c r="D4" s="9">
        <f>D6+D7</f>
        <v>2502</v>
      </c>
      <c r="E4" s="9"/>
      <c r="F4" s="10">
        <f>F6+F7</f>
        <v>1794</v>
      </c>
      <c r="G4" s="10"/>
      <c r="H4" s="9">
        <f>H6+H7</f>
        <v>1119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3183</v>
      </c>
      <c r="C6" s="15">
        <f>B6/$B$4</f>
        <v>0.5878116343490305</v>
      </c>
      <c r="D6" s="5">
        <v>1459</v>
      </c>
      <c r="E6" s="18">
        <f>D6/$D$4</f>
        <v>0.58313349320543562</v>
      </c>
      <c r="F6" s="7">
        <v>1035</v>
      </c>
      <c r="G6" s="15">
        <f>F6/$F$4</f>
        <v>0.57692307692307687</v>
      </c>
      <c r="H6" s="5">
        <v>689</v>
      </c>
      <c r="I6" s="18">
        <f>H6/$H$4</f>
        <v>0.61572832886505813</v>
      </c>
    </row>
    <row r="7" spans="1:9" ht="16.5" customHeight="1" thickTop="1" thickBot="1" x14ac:dyDescent="0.25">
      <c r="A7" s="5" t="s">
        <v>11</v>
      </c>
      <c r="B7" s="7">
        <f>+D7+F7+H7</f>
        <v>2232</v>
      </c>
      <c r="C7" s="15">
        <f>B7/$B$4</f>
        <v>0.4121883656509695</v>
      </c>
      <c r="D7" s="5">
        <v>1043</v>
      </c>
      <c r="E7" s="18">
        <f>D7/$D$4</f>
        <v>0.41686650679456433</v>
      </c>
      <c r="F7" s="7">
        <v>759</v>
      </c>
      <c r="G7" s="15">
        <f>F7/$F$4</f>
        <v>0.42307692307692307</v>
      </c>
      <c r="H7" s="5">
        <v>430</v>
      </c>
      <c r="I7" s="18">
        <f>H7/$H$4</f>
        <v>0.38427167113494193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3895</v>
      </c>
      <c r="C9" s="15">
        <f>B9/(B17-B16)</f>
        <v>0.76029670115166892</v>
      </c>
      <c r="D9" s="5">
        <v>1848</v>
      </c>
      <c r="E9" s="18">
        <f>D9/(D17-D16)</f>
        <v>0.76935886761032468</v>
      </c>
      <c r="F9" s="7">
        <v>1311</v>
      </c>
      <c r="G9" s="15">
        <f>F9/(F17-F16)</f>
        <v>0.77482269503546097</v>
      </c>
      <c r="H9" s="5">
        <v>736</v>
      </c>
      <c r="I9" s="18">
        <f>H9/(H17-H16)</f>
        <v>0.71525753158406224</v>
      </c>
    </row>
    <row r="10" spans="1:9" ht="16.5" customHeight="1" thickTop="1" thickBot="1" x14ac:dyDescent="0.25">
      <c r="A10" s="5" t="s">
        <v>14</v>
      </c>
      <c r="B10" s="7">
        <f t="shared" si="0"/>
        <v>523</v>
      </c>
      <c r="C10" s="15">
        <f>B10/(B17-B16)</f>
        <v>0.10208861994924849</v>
      </c>
      <c r="D10" s="5">
        <v>267</v>
      </c>
      <c r="E10" s="18">
        <f>D10/(D17-D16)</f>
        <v>0.11115736885928393</v>
      </c>
      <c r="F10" s="7">
        <v>174</v>
      </c>
      <c r="G10" s="15">
        <f>F10/(F17-F16)</f>
        <v>0.10283687943262411</v>
      </c>
      <c r="H10" s="5">
        <v>82</v>
      </c>
      <c r="I10" s="18">
        <f>H10/(H17-H16)</f>
        <v>7.9689018464528666E-2</v>
      </c>
    </row>
    <row r="11" spans="1:9" ht="16.5" customHeight="1" thickTop="1" thickBot="1" x14ac:dyDescent="0.25">
      <c r="A11" s="5" t="s">
        <v>15</v>
      </c>
      <c r="B11" s="7">
        <f t="shared" si="0"/>
        <v>303</v>
      </c>
      <c r="C11" s="15">
        <f>B11/(B17-B16)</f>
        <v>5.9145032207690809E-2</v>
      </c>
      <c r="D11" s="5">
        <v>141</v>
      </c>
      <c r="E11" s="18">
        <f>D11/(D17-D16)</f>
        <v>5.8701082431307242E-2</v>
      </c>
      <c r="F11" s="7">
        <v>86</v>
      </c>
      <c r="G11" s="15">
        <f>F11/(F17-F16)</f>
        <v>5.0827423167848697E-2</v>
      </c>
      <c r="H11" s="5">
        <v>76</v>
      </c>
      <c r="I11" s="18">
        <f>H11/(H17-H16)</f>
        <v>7.38581146744412E-2</v>
      </c>
    </row>
    <row r="12" spans="1:9" ht="16.5" customHeight="1" thickTop="1" thickBot="1" x14ac:dyDescent="0.25">
      <c r="A12" s="5" t="s">
        <v>16</v>
      </c>
      <c r="B12" s="7">
        <f t="shared" si="0"/>
        <v>175</v>
      </c>
      <c r="C12" s="15">
        <f>B12/(B17-B16)</f>
        <v>3.4159672067148157E-2</v>
      </c>
      <c r="D12" s="5">
        <v>92</v>
      </c>
      <c r="E12" s="18">
        <f>D12/(D17-D16)</f>
        <v>3.8301415487094086E-2</v>
      </c>
      <c r="F12" s="7">
        <v>64</v>
      </c>
      <c r="G12" s="15">
        <f>F12/(F17-F16)</f>
        <v>3.7825059101654845E-2</v>
      </c>
      <c r="H12" s="5">
        <v>19</v>
      </c>
      <c r="I12" s="18">
        <f>H12/(H17-H16)</f>
        <v>1.84645286686103E-2</v>
      </c>
    </row>
    <row r="13" spans="1:9" ht="16.5" customHeight="1" thickTop="1" thickBot="1" x14ac:dyDescent="0.25">
      <c r="A13" s="5" t="s">
        <v>17</v>
      </c>
      <c r="B13" s="7">
        <f t="shared" si="0"/>
        <v>51</v>
      </c>
      <c r="C13" s="15">
        <f>B13/(B17-B16)</f>
        <v>9.9551044309974628E-3</v>
      </c>
      <c r="D13" s="5">
        <v>21</v>
      </c>
      <c r="E13" s="18">
        <f>D13/(D17-D16)</f>
        <v>8.7427144046627811E-3</v>
      </c>
      <c r="F13" s="7">
        <v>23</v>
      </c>
      <c r="G13" s="15">
        <f>F13/(F17-F16)</f>
        <v>1.3593380614657211E-2</v>
      </c>
      <c r="H13" s="5">
        <v>7</v>
      </c>
      <c r="I13" s="18">
        <f>H13/(H17-H16)</f>
        <v>6.8027210884353739E-3</v>
      </c>
    </row>
    <row r="14" spans="1:9" ht="16.5" customHeight="1" thickTop="1" thickBot="1" x14ac:dyDescent="0.25">
      <c r="A14" s="5" t="s">
        <v>56</v>
      </c>
      <c r="B14" s="7">
        <f>+D14+F14+H14</f>
        <v>5</v>
      </c>
      <c r="C14" s="15">
        <f>B14/(B17-B16)</f>
        <v>9.7599063048994729E-4</v>
      </c>
      <c r="D14" s="5">
        <v>2</v>
      </c>
      <c r="E14" s="18">
        <f>D14/(D17-D16)</f>
        <v>8.3263946711074107E-4</v>
      </c>
      <c r="F14" s="7">
        <v>2</v>
      </c>
      <c r="G14" s="15">
        <f>F14/(F17-F16)</f>
        <v>1.1820330969267139E-3</v>
      </c>
      <c r="H14" s="5">
        <v>1</v>
      </c>
      <c r="I14" s="18">
        <f>H14/(H17-H16)</f>
        <v>9.7181729834791054E-4</v>
      </c>
    </row>
    <row r="15" spans="1:9" ht="16.5" customHeight="1" thickTop="1" thickBot="1" x14ac:dyDescent="0.25">
      <c r="A15" s="5" t="s">
        <v>18</v>
      </c>
      <c r="B15" s="7">
        <f t="shared" si="0"/>
        <v>171</v>
      </c>
      <c r="C15" s="15">
        <f>B15/(B17-B16)</f>
        <v>3.3378879562756196E-2</v>
      </c>
      <c r="D15" s="5">
        <v>31</v>
      </c>
      <c r="E15" s="18">
        <f>D15/(D17-D16)</f>
        <v>1.2905911740216486E-2</v>
      </c>
      <c r="F15" s="7">
        <v>32</v>
      </c>
      <c r="G15" s="15">
        <f>F15/(F17-F16)</f>
        <v>1.8912529550827423E-2</v>
      </c>
      <c r="H15" s="5">
        <v>108</v>
      </c>
      <c r="I15" s="18">
        <f>H15/(H17-H16)</f>
        <v>0.10495626822157435</v>
      </c>
    </row>
    <row r="16" spans="1:9" ht="16.5" customHeight="1" thickTop="1" thickBot="1" x14ac:dyDescent="0.25">
      <c r="A16" s="5" t="s">
        <v>19</v>
      </c>
      <c r="B16" s="7">
        <f t="shared" si="0"/>
        <v>292</v>
      </c>
      <c r="C16" s="15">
        <f>B16/(B17-B16)</f>
        <v>5.699785282061292E-2</v>
      </c>
      <c r="D16" s="5">
        <v>100</v>
      </c>
      <c r="E16" s="27">
        <f>D16/(D17-D16)</f>
        <v>4.1631973355537054E-2</v>
      </c>
      <c r="F16" s="7">
        <v>102</v>
      </c>
      <c r="G16" s="43">
        <f>F16/(F17-F16)</f>
        <v>6.0283687943262408E-2</v>
      </c>
      <c r="H16" s="5">
        <v>90</v>
      </c>
      <c r="I16" s="44">
        <f>H16/(H17-H16)</f>
        <v>8.7463556851311949E-2</v>
      </c>
    </row>
    <row r="17" spans="1:9" ht="16.5" customHeight="1" thickTop="1" thickBot="1" x14ac:dyDescent="0.25">
      <c r="A17" s="5" t="s">
        <v>20</v>
      </c>
      <c r="B17" s="7">
        <f>SUM(B9:B16)</f>
        <v>5415</v>
      </c>
      <c r="C17" s="16"/>
      <c r="D17" s="12">
        <f>SUM(D9:D16)</f>
        <v>2502</v>
      </c>
      <c r="E17" s="3"/>
      <c r="F17" s="7">
        <f>SUM(F9:F16)</f>
        <v>1794</v>
      </c>
      <c r="G17" s="11"/>
      <c r="H17" s="12">
        <f>SUM(H9:H16)</f>
        <v>1119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4394</v>
      </c>
      <c r="C19" s="15">
        <f>B19/$B$4</f>
        <v>0.811449676823638</v>
      </c>
      <c r="D19" s="13">
        <v>2410</v>
      </c>
      <c r="E19" s="18">
        <f>D19/$D$4</f>
        <v>0.96322941646682658</v>
      </c>
      <c r="F19" s="7">
        <v>1352</v>
      </c>
      <c r="G19" s="15">
        <f>F19/$F$4</f>
        <v>0.75362318840579712</v>
      </c>
      <c r="H19" s="5">
        <v>632</v>
      </c>
      <c r="I19" s="18">
        <f>H19/$H$4</f>
        <v>0.56478999106344951</v>
      </c>
    </row>
    <row r="20" spans="1:9" ht="16.5" customHeight="1" thickTop="1" thickBot="1" x14ac:dyDescent="0.25">
      <c r="A20" s="12" t="s">
        <v>23</v>
      </c>
      <c r="B20" s="7">
        <f>+D20+F20+H20</f>
        <v>1021</v>
      </c>
      <c r="C20" s="15">
        <f>B20/$B$4</f>
        <v>0.18855032317636194</v>
      </c>
      <c r="D20" s="5">
        <v>92</v>
      </c>
      <c r="E20" s="18">
        <f>D20/$D$4</f>
        <v>3.6770583533173459E-2</v>
      </c>
      <c r="F20" s="7">
        <v>442</v>
      </c>
      <c r="G20" s="15">
        <f>F20/$F$4</f>
        <v>0.24637681159420291</v>
      </c>
      <c r="H20" s="5">
        <v>487</v>
      </c>
      <c r="I20" s="18">
        <f>H20/$H$4</f>
        <v>0.43521000893655049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2284</v>
      </c>
      <c r="C22" s="15">
        <f t="shared" ref="C22:C30" si="2">B22/$B$4</f>
        <v>0.42179132040627887</v>
      </c>
      <c r="D22" s="5">
        <v>1009</v>
      </c>
      <c r="E22" s="18">
        <f t="shared" ref="E22:E30" si="3">D22/$D$4</f>
        <v>0.40327737809752201</v>
      </c>
      <c r="F22" s="7">
        <v>812</v>
      </c>
      <c r="G22" s="15">
        <f>F22/$F$4</f>
        <v>0.45261984392419174</v>
      </c>
      <c r="H22" s="5">
        <v>463</v>
      </c>
      <c r="I22" s="18">
        <f>H22/$H$4</f>
        <v>0.41376228775692581</v>
      </c>
    </row>
    <row r="23" spans="1:9" ht="16.5" customHeight="1" thickTop="1" thickBot="1" x14ac:dyDescent="0.25">
      <c r="A23" s="5" t="s">
        <v>26</v>
      </c>
      <c r="B23" s="7">
        <f t="shared" si="1"/>
        <v>1611</v>
      </c>
      <c r="C23" s="15">
        <f t="shared" si="2"/>
        <v>0.29750692520775623</v>
      </c>
      <c r="D23" s="5">
        <v>803</v>
      </c>
      <c r="E23" s="18">
        <f t="shared" si="3"/>
        <v>0.32094324540367708</v>
      </c>
      <c r="F23" s="7">
        <v>598</v>
      </c>
      <c r="G23" s="15">
        <f t="shared" ref="G23:G30" si="4">F23/$F$4</f>
        <v>0.33333333333333331</v>
      </c>
      <c r="H23" s="5">
        <v>210</v>
      </c>
      <c r="I23" s="18">
        <f t="shared" ref="I23:I30" si="5">H23/$H$4</f>
        <v>0.1876675603217158</v>
      </c>
    </row>
    <row r="24" spans="1:9" ht="16.5" customHeight="1" thickTop="1" thickBot="1" x14ac:dyDescent="0.25">
      <c r="A24" s="5" t="s">
        <v>27</v>
      </c>
      <c r="B24" s="7">
        <f t="shared" si="1"/>
        <v>384</v>
      </c>
      <c r="C24" s="15">
        <f t="shared" si="2"/>
        <v>7.091412742382272E-2</v>
      </c>
      <c r="D24" s="5">
        <v>199</v>
      </c>
      <c r="E24" s="18">
        <f t="shared" si="3"/>
        <v>7.9536370903277379E-2</v>
      </c>
      <c r="F24" s="7">
        <v>108</v>
      </c>
      <c r="G24" s="15">
        <f t="shared" si="4"/>
        <v>6.0200668896321072E-2</v>
      </c>
      <c r="H24" s="5">
        <v>77</v>
      </c>
      <c r="I24" s="18">
        <f t="shared" si="5"/>
        <v>6.8811438784629128E-2</v>
      </c>
    </row>
    <row r="25" spans="1:9" ht="16.5" customHeight="1" thickTop="1" thickBot="1" x14ac:dyDescent="0.25">
      <c r="A25" s="5" t="s">
        <v>28</v>
      </c>
      <c r="B25" s="7">
        <f t="shared" si="1"/>
        <v>377</v>
      </c>
      <c r="C25" s="15">
        <f t="shared" si="2"/>
        <v>6.9621421975992609E-2</v>
      </c>
      <c r="D25" s="5">
        <v>208</v>
      </c>
      <c r="E25" s="18">
        <f t="shared" si="3"/>
        <v>8.3133493205435657E-2</v>
      </c>
      <c r="F25" s="7">
        <v>125</v>
      </c>
      <c r="G25" s="15">
        <f t="shared" si="4"/>
        <v>6.967670011148272E-2</v>
      </c>
      <c r="H25" s="5">
        <v>44</v>
      </c>
      <c r="I25" s="18">
        <f t="shared" si="5"/>
        <v>3.9320822162645222E-2</v>
      </c>
    </row>
    <row r="26" spans="1:9" ht="16.5" customHeight="1" thickTop="1" thickBot="1" x14ac:dyDescent="0.25">
      <c r="A26" s="5" t="s">
        <v>29</v>
      </c>
      <c r="B26" s="7">
        <f t="shared" si="1"/>
        <v>437</v>
      </c>
      <c r="C26" s="15">
        <f t="shared" si="2"/>
        <v>8.0701754385964913E-2</v>
      </c>
      <c r="D26" s="5">
        <v>215</v>
      </c>
      <c r="E26" s="18">
        <f t="shared" si="3"/>
        <v>8.5931254996003195E-2</v>
      </c>
      <c r="F26" s="7">
        <v>92</v>
      </c>
      <c r="G26" s="15">
        <f t="shared" si="4"/>
        <v>5.128205128205128E-2</v>
      </c>
      <c r="H26" s="5">
        <f>H28-SUM(H22:H25)-H27</f>
        <v>130</v>
      </c>
      <c r="I26" s="18">
        <f t="shared" si="5"/>
        <v>0.1161751563896336</v>
      </c>
    </row>
    <row r="27" spans="1:9" ht="16.5" customHeight="1" thickTop="1" thickBot="1" x14ac:dyDescent="0.25">
      <c r="A27" s="5" t="s">
        <v>30</v>
      </c>
      <c r="B27" s="7">
        <f t="shared" si="1"/>
        <v>2</v>
      </c>
      <c r="C27" s="15">
        <f t="shared" si="2"/>
        <v>3.6934441366574328E-4</v>
      </c>
      <c r="D27" s="5">
        <v>0</v>
      </c>
      <c r="E27" s="18">
        <f t="shared" si="3"/>
        <v>0</v>
      </c>
      <c r="F27" s="7">
        <v>0</v>
      </c>
      <c r="G27" s="15">
        <f t="shared" si="4"/>
        <v>0</v>
      </c>
      <c r="H27" s="5">
        <v>2</v>
      </c>
      <c r="I27" s="18">
        <f t="shared" si="5"/>
        <v>1.7873100983020554E-3</v>
      </c>
    </row>
    <row r="28" spans="1:9" ht="16.5" customHeight="1" thickTop="1" thickBot="1" x14ac:dyDescent="0.25">
      <c r="A28" s="5" t="s">
        <v>31</v>
      </c>
      <c r="B28" s="7">
        <f>SUM(B22:B27)</f>
        <v>5095</v>
      </c>
      <c r="C28" s="15">
        <f t="shared" si="2"/>
        <v>0.94090489381348108</v>
      </c>
      <c r="D28" s="12">
        <f>SUM(D22:D27)</f>
        <v>2434</v>
      </c>
      <c r="E28" s="18">
        <f t="shared" si="3"/>
        <v>0.97282174260591525</v>
      </c>
      <c r="F28" s="46">
        <f>SUM(F22:F27)</f>
        <v>1735</v>
      </c>
      <c r="G28" s="15">
        <f t="shared" si="4"/>
        <v>0.9671125975473801</v>
      </c>
      <c r="H28" s="12">
        <v>926</v>
      </c>
      <c r="I28" s="18">
        <f t="shared" si="5"/>
        <v>0.82752457551385161</v>
      </c>
    </row>
    <row r="29" spans="1:9" ht="16.5" customHeight="1" thickTop="1" thickBot="1" x14ac:dyDescent="0.25">
      <c r="A29" s="5" t="s">
        <v>32</v>
      </c>
      <c r="B29" s="7">
        <f>+D29+F29+H29</f>
        <v>145</v>
      </c>
      <c r="C29" s="15">
        <f t="shared" si="2"/>
        <v>2.6777469990766391E-2</v>
      </c>
      <c r="D29" s="5">
        <v>35</v>
      </c>
      <c r="E29" s="18">
        <f t="shared" si="3"/>
        <v>1.3988808952837729E-2</v>
      </c>
      <c r="F29" s="7">
        <v>26</v>
      </c>
      <c r="G29" s="15">
        <f t="shared" si="4"/>
        <v>1.4492753623188406E-2</v>
      </c>
      <c r="H29" s="5">
        <v>84</v>
      </c>
      <c r="I29" s="18">
        <f t="shared" si="5"/>
        <v>7.5067024128686322E-2</v>
      </c>
    </row>
    <row r="30" spans="1:9" ht="16.5" customHeight="1" thickTop="1" thickBot="1" x14ac:dyDescent="0.25">
      <c r="A30" s="5" t="s">
        <v>33</v>
      </c>
      <c r="B30" s="7">
        <f>+D30+F30+H30</f>
        <v>175</v>
      </c>
      <c r="C30" s="15">
        <f t="shared" si="2"/>
        <v>3.2317636195752536E-2</v>
      </c>
      <c r="D30" s="5">
        <v>33</v>
      </c>
      <c r="E30" s="18">
        <f t="shared" si="3"/>
        <v>1.3189448441247002E-2</v>
      </c>
      <c r="F30" s="7">
        <v>33</v>
      </c>
      <c r="G30" s="15">
        <f t="shared" si="4"/>
        <v>1.839464882943144E-2</v>
      </c>
      <c r="H30" s="5">
        <v>109</v>
      </c>
      <c r="I30" s="18">
        <f t="shared" si="5"/>
        <v>9.7408400357462024E-2</v>
      </c>
    </row>
    <row r="31" spans="1:9" ht="16.5" customHeight="1" thickTop="1" thickBot="1" x14ac:dyDescent="0.25">
      <c r="A31" s="5" t="s">
        <v>34</v>
      </c>
      <c r="B31" s="7">
        <f>SUM(B28:B30)</f>
        <v>5415</v>
      </c>
      <c r="C31" s="16"/>
      <c r="D31" s="12">
        <f>SUM(D28:D30)</f>
        <v>2502</v>
      </c>
      <c r="E31" s="17"/>
      <c r="F31" s="7">
        <f>SUM(F28:F30)</f>
        <v>1794</v>
      </c>
      <c r="G31" s="11"/>
      <c r="H31" s="12">
        <f>SUM(H28:H30)</f>
        <v>1119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0</v>
      </c>
      <c r="C33" s="15">
        <f t="shared" ref="C33:C39" si="7">B33/$B$4</f>
        <v>0</v>
      </c>
      <c r="D33" s="5"/>
      <c r="E33" s="18">
        <f t="shared" ref="E33:E39" si="8">D33/$D$4</f>
        <v>0</v>
      </c>
      <c r="F33" s="7"/>
      <c r="G33" s="15">
        <f t="shared" ref="G33:G41" si="9">F33/$F$4</f>
        <v>0</v>
      </c>
      <c r="H33" s="5"/>
      <c r="I33" s="18">
        <f t="shared" ref="I33:I41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3680</v>
      </c>
      <c r="C34" s="15">
        <f t="shared" si="7"/>
        <v>0.67959372114496763</v>
      </c>
      <c r="D34" s="13">
        <v>2486</v>
      </c>
      <c r="E34" s="18">
        <f t="shared" si="8"/>
        <v>0.99360511590727418</v>
      </c>
      <c r="F34" s="7">
        <v>1041</v>
      </c>
      <c r="G34" s="15">
        <f t="shared" si="9"/>
        <v>0.58026755852842804</v>
      </c>
      <c r="H34" s="5">
        <v>153</v>
      </c>
      <c r="I34" s="18">
        <f t="shared" si="10"/>
        <v>0.13672922252010725</v>
      </c>
    </row>
    <row r="35" spans="1:9" ht="16.5" customHeight="1" thickTop="1" thickBot="1" x14ac:dyDescent="0.25">
      <c r="A35" s="5" t="s">
        <v>38</v>
      </c>
      <c r="B35" s="7">
        <f t="shared" si="6"/>
        <v>474</v>
      </c>
      <c r="C35" s="15">
        <f t="shared" si="7"/>
        <v>8.7534626038781163E-2</v>
      </c>
      <c r="D35" s="5">
        <v>10</v>
      </c>
      <c r="E35" s="18">
        <f t="shared" si="8"/>
        <v>3.9968025579536371E-3</v>
      </c>
      <c r="F35" s="7">
        <v>233</v>
      </c>
      <c r="G35" s="15">
        <f t="shared" si="9"/>
        <v>0.12987736900780378</v>
      </c>
      <c r="H35" s="5">
        <v>231</v>
      </c>
      <c r="I35" s="18">
        <f t="shared" si="10"/>
        <v>0.2064343163538874</v>
      </c>
    </row>
    <row r="36" spans="1:9" ht="16.5" customHeight="1" thickTop="1" thickBot="1" x14ac:dyDescent="0.25">
      <c r="A36" s="5" t="s">
        <v>39</v>
      </c>
      <c r="B36" s="7">
        <f t="shared" si="6"/>
        <v>832</v>
      </c>
      <c r="C36" s="15">
        <f t="shared" si="7"/>
        <v>0.15364727608494921</v>
      </c>
      <c r="D36" s="5">
        <v>6</v>
      </c>
      <c r="E36" s="18">
        <f t="shared" si="8"/>
        <v>2.3980815347721821E-3</v>
      </c>
      <c r="F36" s="7">
        <v>363</v>
      </c>
      <c r="G36" s="15">
        <f t="shared" si="9"/>
        <v>0.20234113712374582</v>
      </c>
      <c r="H36" s="5">
        <v>463</v>
      </c>
      <c r="I36" s="18">
        <f t="shared" si="10"/>
        <v>0.41376228775692581</v>
      </c>
    </row>
    <row r="37" spans="1:9" ht="16.5" customHeight="1" thickTop="1" thickBot="1" x14ac:dyDescent="0.25">
      <c r="A37" s="5" t="s">
        <v>40</v>
      </c>
      <c r="B37" s="7">
        <f t="shared" si="6"/>
        <v>260</v>
      </c>
      <c r="C37" s="15">
        <f t="shared" si="7"/>
        <v>4.8014773776546629E-2</v>
      </c>
      <c r="D37" s="5">
        <v>0</v>
      </c>
      <c r="E37" s="18">
        <f t="shared" si="8"/>
        <v>0</v>
      </c>
      <c r="F37" s="7">
        <v>106</v>
      </c>
      <c r="G37" s="15">
        <f t="shared" si="9"/>
        <v>5.9085841694537344E-2</v>
      </c>
      <c r="H37" s="5">
        <v>154</v>
      </c>
      <c r="I37" s="18">
        <f t="shared" si="10"/>
        <v>0.13762287756925826</v>
      </c>
    </row>
    <row r="38" spans="1:9" ht="16.5" customHeight="1" thickTop="1" thickBot="1" x14ac:dyDescent="0.25">
      <c r="A38" s="5" t="s">
        <v>41</v>
      </c>
      <c r="B38" s="7">
        <f t="shared" si="6"/>
        <v>137</v>
      </c>
      <c r="C38" s="15">
        <f t="shared" si="7"/>
        <v>2.5300092336103416E-2</v>
      </c>
      <c r="D38" s="5">
        <v>0</v>
      </c>
      <c r="E38" s="18">
        <f t="shared" si="8"/>
        <v>0</v>
      </c>
      <c r="F38" s="7">
        <v>41</v>
      </c>
      <c r="G38" s="15">
        <f t="shared" si="9"/>
        <v>2.2853957636566332E-2</v>
      </c>
      <c r="H38" s="5">
        <v>96</v>
      </c>
      <c r="I38" s="18">
        <f t="shared" si="10"/>
        <v>8.5790884718498661E-2</v>
      </c>
    </row>
    <row r="39" spans="1:9" ht="16.5" customHeight="1" thickTop="1" thickBot="1" x14ac:dyDescent="0.25">
      <c r="A39" s="5" t="s">
        <v>42</v>
      </c>
      <c r="B39" s="7">
        <f t="shared" si="6"/>
        <v>23</v>
      </c>
      <c r="C39" s="15">
        <f t="shared" si="7"/>
        <v>4.2474607571560477E-3</v>
      </c>
      <c r="D39" s="5">
        <v>0</v>
      </c>
      <c r="E39" s="18">
        <f t="shared" si="8"/>
        <v>0</v>
      </c>
      <c r="F39" s="7">
        <v>10</v>
      </c>
      <c r="G39" s="15">
        <f t="shared" si="9"/>
        <v>5.5741360089186179E-3</v>
      </c>
      <c r="H39" s="5">
        <v>13</v>
      </c>
      <c r="I39" s="18">
        <f t="shared" si="10"/>
        <v>1.161751563896336E-2</v>
      </c>
    </row>
    <row r="40" spans="1:9" ht="16.5" customHeight="1" thickTop="1" thickBot="1" x14ac:dyDescent="0.25">
      <c r="A40" s="5" t="s">
        <v>43</v>
      </c>
      <c r="B40" s="23">
        <v>22.79</v>
      </c>
      <c r="C40" s="11"/>
      <c r="D40" s="25">
        <v>17.989999999999998</v>
      </c>
      <c r="E40" s="27"/>
      <c r="F40" s="23">
        <v>24.21</v>
      </c>
      <c r="G40" s="43">
        <f t="shared" si="9"/>
        <v>1.3494983277591974E-2</v>
      </c>
      <c r="H40" s="25">
        <v>29.93</v>
      </c>
      <c r="I40" s="27">
        <f t="shared" si="10"/>
        <v>2.6747095621090258E-2</v>
      </c>
    </row>
    <row r="41" spans="1:9" ht="16.5" customHeight="1" thickTop="1" thickBot="1" x14ac:dyDescent="0.25">
      <c r="A41" s="5" t="s">
        <v>44</v>
      </c>
      <c r="B41" s="7">
        <v>20</v>
      </c>
      <c r="C41" s="7"/>
      <c r="D41" s="5">
        <v>18</v>
      </c>
      <c r="E41" s="27"/>
      <c r="F41" s="7">
        <v>22</v>
      </c>
      <c r="G41" s="43">
        <f t="shared" si="9"/>
        <v>1.2263099219620958E-2</v>
      </c>
      <c r="H41" s="5">
        <v>27</v>
      </c>
      <c r="I41" s="27">
        <f t="shared" si="10"/>
        <v>2.4128686327077747E-2</v>
      </c>
    </row>
    <row r="42" spans="1:9" ht="16.5" customHeight="1" thickTop="1" thickBot="1" x14ac:dyDescent="0.25">
      <c r="A42" s="20" t="s">
        <v>45</v>
      </c>
      <c r="B42" s="11"/>
      <c r="C42" s="11"/>
      <c r="D42" s="24">
        <v>23.16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3.3933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xSplit="1" ySplit="3" topLeftCell="C19" activePane="bottomRight" state="frozen"/>
      <selection pane="topRight" activeCell="B1" sqref="B1"/>
      <selection pane="bottomLeft" activeCell="A4" sqref="A4"/>
      <selection pane="bottomRight" activeCell="K1" sqref="K1:P1048576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0" width="20.85546875" style="2" hidden="1" customWidth="1"/>
    <col min="11" max="16384" width="10.42578125" style="2"/>
  </cols>
  <sheetData>
    <row r="1" spans="1:9" ht="16.5" customHeight="1" x14ac:dyDescent="0.2">
      <c r="A1" s="41" t="s">
        <v>61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42" t="s">
        <v>8</v>
      </c>
      <c r="B4" s="10">
        <f>D4+F4+H4</f>
        <v>5519</v>
      </c>
      <c r="C4" s="8"/>
      <c r="D4" s="9">
        <f>D6+D7</f>
        <v>2547</v>
      </c>
      <c r="E4" s="9"/>
      <c r="F4" s="10">
        <f>F6+F7</f>
        <v>1838</v>
      </c>
      <c r="G4" s="10"/>
      <c r="H4" s="9">
        <f>H6+H7</f>
        <v>1134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3188</v>
      </c>
      <c r="C6" s="15">
        <f>B6/$B$4</f>
        <v>0.57764087697046562</v>
      </c>
      <c r="D6" s="5">
        <v>1432</v>
      </c>
      <c r="E6" s="18">
        <f>D6/$D$4</f>
        <v>0.5622300745975658</v>
      </c>
      <c r="F6" s="7">
        <v>1063</v>
      </c>
      <c r="G6" s="15">
        <f>F6/$F$4</f>
        <v>0.57834602829162129</v>
      </c>
      <c r="H6" s="5">
        <v>693</v>
      </c>
      <c r="I6" s="18">
        <f>H6/$H$4</f>
        <v>0.61111111111111116</v>
      </c>
    </row>
    <row r="7" spans="1:9" ht="16.5" customHeight="1" thickTop="1" thickBot="1" x14ac:dyDescent="0.25">
      <c r="A7" s="5" t="s">
        <v>11</v>
      </c>
      <c r="B7" s="7">
        <f>+D7+F7+H7</f>
        <v>2331</v>
      </c>
      <c r="C7" s="15">
        <f>B7/$B$4</f>
        <v>0.42235912302953432</v>
      </c>
      <c r="D7" s="5">
        <v>1115</v>
      </c>
      <c r="E7" s="18">
        <f>D7/$D$4</f>
        <v>0.43776992540243426</v>
      </c>
      <c r="F7" s="7">
        <v>775</v>
      </c>
      <c r="G7" s="15">
        <f>F7/$F$4</f>
        <v>0.42165397170837865</v>
      </c>
      <c r="H7" s="5">
        <v>441</v>
      </c>
      <c r="I7" s="18">
        <f>H7/$H$4</f>
        <v>0.3888888888888889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3945</v>
      </c>
      <c r="C9" s="15">
        <f>B9/(B17-B16)</f>
        <v>0.75171493902439024</v>
      </c>
      <c r="D9" s="5">
        <v>1874</v>
      </c>
      <c r="E9" s="18">
        <f>D9/(D17-D16)</f>
        <v>0.76240846216436131</v>
      </c>
      <c r="F9" s="7">
        <v>1332</v>
      </c>
      <c r="G9" s="15">
        <f>F9/(F17-F16)</f>
        <v>0.75811041548093339</v>
      </c>
      <c r="H9" s="5">
        <v>739</v>
      </c>
      <c r="I9" s="18">
        <f>H9/(H17-H16)</f>
        <v>0.71539206195546956</v>
      </c>
    </row>
    <row r="10" spans="1:9" ht="16.5" customHeight="1" thickTop="1" thickBot="1" x14ac:dyDescent="0.25">
      <c r="A10" s="5" t="s">
        <v>14</v>
      </c>
      <c r="B10" s="7">
        <f t="shared" si="0"/>
        <v>573</v>
      </c>
      <c r="C10" s="15">
        <f>B10/(B17-B16)</f>
        <v>0.1091844512195122</v>
      </c>
      <c r="D10" s="5">
        <v>260</v>
      </c>
      <c r="E10" s="18">
        <f>D10/(D17-D16)</f>
        <v>0.10577705451586655</v>
      </c>
      <c r="F10" s="7">
        <v>211</v>
      </c>
      <c r="G10" s="15">
        <f>F10/(F17-F16)</f>
        <v>0.12009106431417188</v>
      </c>
      <c r="H10" s="5">
        <v>102</v>
      </c>
      <c r="I10" s="18">
        <f>H10/(H17-H16)</f>
        <v>9.8741529525653432E-2</v>
      </c>
    </row>
    <row r="11" spans="1:9" ht="16.5" customHeight="1" thickTop="1" thickBot="1" x14ac:dyDescent="0.25">
      <c r="A11" s="5" t="s">
        <v>15</v>
      </c>
      <c r="B11" s="7">
        <f t="shared" si="0"/>
        <v>336</v>
      </c>
      <c r="C11" s="15">
        <f>B11/(B17-B16)</f>
        <v>6.402439024390244E-2</v>
      </c>
      <c r="D11" s="5">
        <v>160</v>
      </c>
      <c r="E11" s="18">
        <f>D11/(D17-D16)</f>
        <v>6.5093572009764039E-2</v>
      </c>
      <c r="F11" s="7">
        <v>106</v>
      </c>
      <c r="G11" s="15">
        <f>F11/(F17-F16)</f>
        <v>6.033010813887308E-2</v>
      </c>
      <c r="H11" s="5">
        <v>70</v>
      </c>
      <c r="I11" s="18">
        <f>H11/(H17-H16)</f>
        <v>6.7763794772507255E-2</v>
      </c>
    </row>
    <row r="12" spans="1:9" ht="16.5" customHeight="1" thickTop="1" thickBot="1" x14ac:dyDescent="0.25">
      <c r="A12" s="5" t="s">
        <v>16</v>
      </c>
      <c r="B12" s="7">
        <f t="shared" si="0"/>
        <v>174</v>
      </c>
      <c r="C12" s="15">
        <f>B12/(B17-B16)</f>
        <v>3.315548780487805E-2</v>
      </c>
      <c r="D12" s="5">
        <v>86</v>
      </c>
      <c r="E12" s="18">
        <f>D12/(D17-D16)</f>
        <v>3.4987794955248168E-2</v>
      </c>
      <c r="F12" s="7">
        <v>62</v>
      </c>
      <c r="G12" s="15">
        <f>F12/(F17-F16)</f>
        <v>3.5287421741605006E-2</v>
      </c>
      <c r="H12" s="5">
        <v>26</v>
      </c>
      <c r="I12" s="18">
        <f>H12/(H17-H16)</f>
        <v>2.516940948693127E-2</v>
      </c>
    </row>
    <row r="13" spans="1:9" ht="16.5" customHeight="1" thickTop="1" thickBot="1" x14ac:dyDescent="0.25">
      <c r="A13" s="5" t="s">
        <v>17</v>
      </c>
      <c r="B13" s="7">
        <f t="shared" si="0"/>
        <v>60</v>
      </c>
      <c r="C13" s="15">
        <f>B13/(B17-B16)</f>
        <v>1.1432926829268292E-2</v>
      </c>
      <c r="D13" s="5">
        <v>36</v>
      </c>
      <c r="E13" s="18">
        <f>D13/(D17-D16)</f>
        <v>1.4646053702196907E-2</v>
      </c>
      <c r="F13" s="7">
        <v>19</v>
      </c>
      <c r="G13" s="15">
        <f>F13/(F17-F16)</f>
        <v>1.0813887307911212E-2</v>
      </c>
      <c r="H13" s="5">
        <v>5</v>
      </c>
      <c r="I13" s="18">
        <f>H13/(H17-H16)</f>
        <v>4.8402710551790898E-3</v>
      </c>
    </row>
    <row r="14" spans="1:9" ht="16.5" customHeight="1" thickTop="1" thickBot="1" x14ac:dyDescent="0.25">
      <c r="A14" s="5" t="s">
        <v>56</v>
      </c>
      <c r="B14" s="7">
        <f>+D14+F14+H14</f>
        <v>10</v>
      </c>
      <c r="C14" s="15">
        <f>B14/(B17-B16)</f>
        <v>1.9054878048780487E-3</v>
      </c>
      <c r="D14" s="5">
        <v>6</v>
      </c>
      <c r="E14" s="18">
        <f>D14/(D17-D16)</f>
        <v>2.4410089503661514E-3</v>
      </c>
      <c r="F14" s="7">
        <v>4</v>
      </c>
      <c r="G14" s="15">
        <f>F14/(F17-F16)</f>
        <v>2.2766078542970974E-3</v>
      </c>
      <c r="H14" s="5">
        <v>0</v>
      </c>
      <c r="I14" s="18">
        <f>H14/(H17-H16)</f>
        <v>0</v>
      </c>
    </row>
    <row r="15" spans="1:9" ht="16.5" customHeight="1" thickTop="1" thickBot="1" x14ac:dyDescent="0.25">
      <c r="A15" s="5" t="s">
        <v>18</v>
      </c>
      <c r="B15" s="7">
        <f t="shared" si="0"/>
        <v>150</v>
      </c>
      <c r="C15" s="15">
        <f>B15/(B17-B16)</f>
        <v>2.8582317073170733E-2</v>
      </c>
      <c r="D15" s="5">
        <v>36</v>
      </c>
      <c r="E15" s="18">
        <f>D15/(D17-D16)</f>
        <v>1.4646053702196907E-2</v>
      </c>
      <c r="F15" s="7">
        <v>23</v>
      </c>
      <c r="G15" s="15">
        <f>F15/(F17-F16)</f>
        <v>1.309049516220831E-2</v>
      </c>
      <c r="H15" s="5">
        <v>91</v>
      </c>
      <c r="I15" s="18">
        <f>H15/(H17-H16)</f>
        <v>8.8092933204259441E-2</v>
      </c>
    </row>
    <row r="16" spans="1:9" ht="16.5" customHeight="1" thickTop="1" thickBot="1" x14ac:dyDescent="0.25">
      <c r="A16" s="5" t="s">
        <v>19</v>
      </c>
      <c r="B16" s="7">
        <f t="shared" si="0"/>
        <v>271</v>
      </c>
      <c r="C16" s="15">
        <f>B16/(B17-B16)</f>
        <v>5.1638719512195119E-2</v>
      </c>
      <c r="D16" s="5">
        <v>89</v>
      </c>
      <c r="E16" s="27">
        <f>D16/(D17-D16)</f>
        <v>3.6208299430431246E-2</v>
      </c>
      <c r="F16" s="7">
        <v>81</v>
      </c>
      <c r="G16" s="43">
        <f>F16/(F17-F16)</f>
        <v>4.6101309049516218E-2</v>
      </c>
      <c r="H16" s="5">
        <v>101</v>
      </c>
      <c r="I16" s="44">
        <f>H16/(H17-H16)</f>
        <v>9.7773475314617622E-2</v>
      </c>
    </row>
    <row r="17" spans="1:9" ht="16.5" customHeight="1" thickTop="1" thickBot="1" x14ac:dyDescent="0.25">
      <c r="A17" s="5" t="s">
        <v>20</v>
      </c>
      <c r="B17" s="7">
        <f>SUM(B9:B16)</f>
        <v>5519</v>
      </c>
      <c r="C17" s="16"/>
      <c r="D17" s="12">
        <f>SUM(D9:D16)</f>
        <v>2547</v>
      </c>
      <c r="E17" s="3"/>
      <c r="F17" s="7">
        <f>SUM(F9:F16)</f>
        <v>1838</v>
      </c>
      <c r="G17" s="11"/>
      <c r="H17" s="12">
        <f>SUM(H9:H16)</f>
        <v>1134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4447</v>
      </c>
      <c r="C19" s="15">
        <f>B19/$B$4</f>
        <v>0.80576191339010694</v>
      </c>
      <c r="D19" s="13">
        <v>2453</v>
      </c>
      <c r="E19" s="18">
        <f>D19/$D$4</f>
        <v>0.96309383588535535</v>
      </c>
      <c r="F19" s="7">
        <v>1350</v>
      </c>
      <c r="G19" s="15">
        <f>F19/$F$4</f>
        <v>0.73449401523394997</v>
      </c>
      <c r="H19" s="5">
        <v>644</v>
      </c>
      <c r="I19" s="18">
        <f>H19/$H$4</f>
        <v>0.5679012345679012</v>
      </c>
    </row>
    <row r="20" spans="1:9" ht="16.5" customHeight="1" thickTop="1" thickBot="1" x14ac:dyDescent="0.25">
      <c r="A20" s="12" t="s">
        <v>23</v>
      </c>
      <c r="B20" s="7">
        <f>+D20+F20+H20</f>
        <v>1072</v>
      </c>
      <c r="C20" s="15">
        <f>B20/$B$4</f>
        <v>0.19423808660989308</v>
      </c>
      <c r="D20" s="5">
        <v>94</v>
      </c>
      <c r="E20" s="18">
        <f>D20/$D$4</f>
        <v>3.6906164114644681E-2</v>
      </c>
      <c r="F20" s="7">
        <v>488</v>
      </c>
      <c r="G20" s="15">
        <f>F20/$F$4</f>
        <v>0.26550598476605003</v>
      </c>
      <c r="H20" s="5">
        <v>490</v>
      </c>
      <c r="I20" s="18">
        <f>H20/$H$4</f>
        <v>0.43209876543209874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2370</v>
      </c>
      <c r="C22" s="15">
        <f t="shared" ref="C22:C30" si="2">B22/$B$4</f>
        <v>0.42942562058343903</v>
      </c>
      <c r="D22" s="5">
        <v>1071</v>
      </c>
      <c r="E22" s="18">
        <f t="shared" ref="E22:E30" si="3">D22/$D$4</f>
        <v>0.4204946996466431</v>
      </c>
      <c r="F22" s="7">
        <v>817</v>
      </c>
      <c r="G22" s="15">
        <f>F22/$F$4</f>
        <v>0.44450489662676823</v>
      </c>
      <c r="H22" s="5">
        <v>482</v>
      </c>
      <c r="I22" s="18">
        <f>H22/$H$4</f>
        <v>0.42504409171075835</v>
      </c>
    </row>
    <row r="23" spans="1:9" ht="16.5" customHeight="1" thickTop="1" thickBot="1" x14ac:dyDescent="0.25">
      <c r="A23" s="5" t="s">
        <v>26</v>
      </c>
      <c r="B23" s="7">
        <f t="shared" si="1"/>
        <v>1610</v>
      </c>
      <c r="C23" s="15">
        <f t="shared" si="2"/>
        <v>0.2917195144047835</v>
      </c>
      <c r="D23" s="5">
        <v>786</v>
      </c>
      <c r="E23" s="18">
        <f t="shared" si="3"/>
        <v>0.30859835100117783</v>
      </c>
      <c r="F23" s="7">
        <v>622</v>
      </c>
      <c r="G23" s="15">
        <f t="shared" ref="G23:G30" si="4">F23/$F$4</f>
        <v>0.33841131664853102</v>
      </c>
      <c r="H23" s="5">
        <v>202</v>
      </c>
      <c r="I23" s="18">
        <f t="shared" ref="I23:I30" si="5">H23/$H$4</f>
        <v>0.17813051146384479</v>
      </c>
    </row>
    <row r="24" spans="1:9" ht="16.5" customHeight="1" thickTop="1" thickBot="1" x14ac:dyDescent="0.25">
      <c r="A24" s="5" t="s">
        <v>27</v>
      </c>
      <c r="B24" s="7">
        <f t="shared" si="1"/>
        <v>406</v>
      </c>
      <c r="C24" s="15">
        <f t="shared" si="2"/>
        <v>7.3564051458597568E-2</v>
      </c>
      <c r="D24" s="5">
        <v>189</v>
      </c>
      <c r="E24" s="18">
        <f t="shared" si="3"/>
        <v>7.4204946996466431E-2</v>
      </c>
      <c r="F24" s="7">
        <v>118</v>
      </c>
      <c r="G24" s="15">
        <f t="shared" si="4"/>
        <v>6.4200217627856368E-2</v>
      </c>
      <c r="H24" s="5">
        <v>99</v>
      </c>
      <c r="I24" s="18">
        <f t="shared" si="5"/>
        <v>8.7301587301587297E-2</v>
      </c>
    </row>
    <row r="25" spans="1:9" ht="16.5" customHeight="1" thickTop="1" thickBot="1" x14ac:dyDescent="0.25">
      <c r="A25" s="5" t="s">
        <v>28</v>
      </c>
      <c r="B25" s="7">
        <f t="shared" si="1"/>
        <v>418</v>
      </c>
      <c r="C25" s="15">
        <f t="shared" si="2"/>
        <v>7.5738358398260555E-2</v>
      </c>
      <c r="D25" s="5">
        <v>196</v>
      </c>
      <c r="E25" s="18">
        <f t="shared" si="3"/>
        <v>7.6953278366705929E-2</v>
      </c>
      <c r="F25" s="7">
        <v>144</v>
      </c>
      <c r="G25" s="15">
        <f t="shared" si="4"/>
        <v>7.8346028291621322E-2</v>
      </c>
      <c r="H25" s="5">
        <v>78</v>
      </c>
      <c r="I25" s="18">
        <f t="shared" si="5"/>
        <v>6.8783068783068779E-2</v>
      </c>
    </row>
    <row r="26" spans="1:9" ht="16.5" customHeight="1" thickTop="1" thickBot="1" x14ac:dyDescent="0.25">
      <c r="A26" s="5" t="s">
        <v>29</v>
      </c>
      <c r="B26" s="7">
        <f t="shared" si="1"/>
        <v>416</v>
      </c>
      <c r="C26" s="15">
        <f t="shared" si="2"/>
        <v>7.5375973908316726E-2</v>
      </c>
      <c r="D26" s="5">
        <v>227</v>
      </c>
      <c r="E26" s="18">
        <f t="shared" si="3"/>
        <v>8.9124460149195131E-2</v>
      </c>
      <c r="F26" s="7">
        <v>85</v>
      </c>
      <c r="G26" s="15">
        <f t="shared" si="4"/>
        <v>4.6245919477693145E-2</v>
      </c>
      <c r="H26" s="5">
        <f>H28-SUM(H22:H25)</f>
        <v>104</v>
      </c>
      <c r="I26" s="18">
        <f t="shared" si="5"/>
        <v>9.1710758377425039E-2</v>
      </c>
    </row>
    <row r="27" spans="1:9" ht="16.5" customHeight="1" thickTop="1" thickBot="1" x14ac:dyDescent="0.25">
      <c r="A27" s="5" t="s">
        <v>30</v>
      </c>
      <c r="B27" s="7">
        <f t="shared" si="1"/>
        <v>1</v>
      </c>
      <c r="C27" s="15">
        <f t="shared" si="2"/>
        <v>1.811922449719152E-4</v>
      </c>
      <c r="D27" s="5">
        <v>0</v>
      </c>
      <c r="E27" s="18">
        <f t="shared" si="3"/>
        <v>0</v>
      </c>
      <c r="F27" s="7">
        <v>1</v>
      </c>
      <c r="G27" s="15">
        <f t="shared" si="4"/>
        <v>5.4406964091403701E-4</v>
      </c>
      <c r="H27" s="5">
        <v>0</v>
      </c>
      <c r="I27" s="18">
        <f t="shared" si="5"/>
        <v>0</v>
      </c>
    </row>
    <row r="28" spans="1:9" ht="16.5" customHeight="1" thickTop="1" thickBot="1" x14ac:dyDescent="0.25">
      <c r="A28" s="5" t="s">
        <v>31</v>
      </c>
      <c r="B28" s="7">
        <f>SUM(B22:B27)</f>
        <v>5221</v>
      </c>
      <c r="C28" s="15">
        <f t="shared" si="2"/>
        <v>0.94600471099836925</v>
      </c>
      <c r="D28" s="12">
        <f>SUM(D22:D27)</f>
        <v>2469</v>
      </c>
      <c r="E28" s="18">
        <f t="shared" si="3"/>
        <v>0.96937573616018846</v>
      </c>
      <c r="F28" s="46">
        <f>SUM(F22:F27)</f>
        <v>1787</v>
      </c>
      <c r="G28" s="15">
        <f t="shared" si="4"/>
        <v>0.97225244831338409</v>
      </c>
      <c r="H28" s="12">
        <v>965</v>
      </c>
      <c r="I28" s="18">
        <f t="shared" si="5"/>
        <v>0.85097001763668434</v>
      </c>
    </row>
    <row r="29" spans="1:9" ht="16.5" customHeight="1" thickTop="1" thickBot="1" x14ac:dyDescent="0.25">
      <c r="A29" s="5" t="s">
        <v>32</v>
      </c>
      <c r="B29" s="7">
        <f>+D29+F29+H29</f>
        <v>140</v>
      </c>
      <c r="C29" s="15">
        <f t="shared" si="2"/>
        <v>2.5366914296068129E-2</v>
      </c>
      <c r="D29" s="5">
        <v>38</v>
      </c>
      <c r="E29" s="18">
        <f t="shared" si="3"/>
        <v>1.49195131527287E-2</v>
      </c>
      <c r="F29" s="7">
        <v>28</v>
      </c>
      <c r="G29" s="15">
        <f t="shared" si="4"/>
        <v>1.5233949945593036E-2</v>
      </c>
      <c r="H29" s="5">
        <v>74</v>
      </c>
      <c r="I29" s="18">
        <f t="shared" si="5"/>
        <v>6.5255731922398585E-2</v>
      </c>
    </row>
    <row r="30" spans="1:9" ht="16.5" customHeight="1" thickTop="1" thickBot="1" x14ac:dyDescent="0.25">
      <c r="A30" s="5" t="s">
        <v>33</v>
      </c>
      <c r="B30" s="7">
        <f>+D30+F30+H30</f>
        <v>158</v>
      </c>
      <c r="C30" s="15">
        <f t="shared" si="2"/>
        <v>2.8628374705562603E-2</v>
      </c>
      <c r="D30" s="5">
        <v>40</v>
      </c>
      <c r="E30" s="18">
        <f t="shared" si="3"/>
        <v>1.5704750687082842E-2</v>
      </c>
      <c r="F30" s="7">
        <v>23</v>
      </c>
      <c r="G30" s="15">
        <f t="shared" si="4"/>
        <v>1.2513601741022852E-2</v>
      </c>
      <c r="H30" s="5">
        <v>95</v>
      </c>
      <c r="I30" s="18">
        <f t="shared" si="5"/>
        <v>8.3774250440917103E-2</v>
      </c>
    </row>
    <row r="31" spans="1:9" ht="16.5" customHeight="1" thickTop="1" thickBot="1" x14ac:dyDescent="0.25">
      <c r="A31" s="5" t="s">
        <v>34</v>
      </c>
      <c r="B31" s="7">
        <f>SUM(B28:B30)</f>
        <v>5519</v>
      </c>
      <c r="C31" s="16"/>
      <c r="D31" s="12">
        <f>SUM(D28:D30)</f>
        <v>2547</v>
      </c>
      <c r="E31" s="17"/>
      <c r="F31" s="7">
        <f>SUM(F28:F30)</f>
        <v>1838</v>
      </c>
      <c r="G31" s="11"/>
      <c r="H31" s="12">
        <f>SUM(H28:H30)</f>
        <v>1134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2</v>
      </c>
      <c r="C33" s="15">
        <f t="shared" ref="C33:C39" si="7">B33/$B$4</f>
        <v>3.623844899438304E-4</v>
      </c>
      <c r="D33" s="5">
        <v>2</v>
      </c>
      <c r="E33" s="18">
        <f t="shared" ref="E33:E39" si="8">D33/$D$4</f>
        <v>7.8523753435414214E-4</v>
      </c>
      <c r="F33" s="7">
        <v>0</v>
      </c>
      <c r="G33" s="15">
        <f t="shared" ref="G33:G41" si="9">F33/$F$4</f>
        <v>0</v>
      </c>
      <c r="H33" s="5">
        <v>0</v>
      </c>
      <c r="I33" s="18">
        <f t="shared" ref="I33:I41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3690</v>
      </c>
      <c r="C34" s="15">
        <f t="shared" si="7"/>
        <v>0.66859938394636709</v>
      </c>
      <c r="D34" s="13">
        <v>2533</v>
      </c>
      <c r="E34" s="18">
        <f t="shared" si="8"/>
        <v>0.994503337259521</v>
      </c>
      <c r="F34" s="7">
        <v>998</v>
      </c>
      <c r="G34" s="15">
        <f t="shared" si="9"/>
        <v>0.54298150163220893</v>
      </c>
      <c r="H34" s="5">
        <v>159</v>
      </c>
      <c r="I34" s="18">
        <f t="shared" si="10"/>
        <v>0.1402116402116402</v>
      </c>
    </row>
    <row r="35" spans="1:9" ht="16.5" customHeight="1" thickTop="1" thickBot="1" x14ac:dyDescent="0.25">
      <c r="A35" s="5" t="s">
        <v>38</v>
      </c>
      <c r="B35" s="7">
        <f t="shared" si="6"/>
        <v>511</v>
      </c>
      <c r="C35" s="15">
        <f t="shared" si="7"/>
        <v>9.2589237180648667E-2</v>
      </c>
      <c r="D35" s="5">
        <v>6</v>
      </c>
      <c r="E35" s="18">
        <f t="shared" si="8"/>
        <v>2.3557126030624262E-3</v>
      </c>
      <c r="F35" s="7">
        <v>280</v>
      </c>
      <c r="G35" s="15">
        <f t="shared" si="9"/>
        <v>0.15233949945593037</v>
      </c>
      <c r="H35" s="5">
        <v>225</v>
      </c>
      <c r="I35" s="18">
        <f t="shared" si="10"/>
        <v>0.1984126984126984</v>
      </c>
    </row>
    <row r="36" spans="1:9" ht="16.5" customHeight="1" thickTop="1" thickBot="1" x14ac:dyDescent="0.25">
      <c r="A36" s="5" t="s">
        <v>39</v>
      </c>
      <c r="B36" s="7">
        <f t="shared" si="6"/>
        <v>832</v>
      </c>
      <c r="C36" s="15">
        <f t="shared" si="7"/>
        <v>0.15075194781663345</v>
      </c>
      <c r="D36" s="5">
        <v>6</v>
      </c>
      <c r="E36" s="18">
        <f t="shared" si="8"/>
        <v>2.3557126030624262E-3</v>
      </c>
      <c r="F36" s="7">
        <v>379</v>
      </c>
      <c r="G36" s="15">
        <f t="shared" si="9"/>
        <v>0.20620239390642003</v>
      </c>
      <c r="H36" s="5">
        <v>447</v>
      </c>
      <c r="I36" s="18">
        <f t="shared" si="10"/>
        <v>0.39417989417989419</v>
      </c>
    </row>
    <row r="37" spans="1:9" ht="16.5" customHeight="1" thickTop="1" thickBot="1" x14ac:dyDescent="0.25">
      <c r="A37" s="5" t="s">
        <v>40</v>
      </c>
      <c r="B37" s="7">
        <f t="shared" si="6"/>
        <v>303</v>
      </c>
      <c r="C37" s="15">
        <f t="shared" si="7"/>
        <v>5.4901250226490304E-2</v>
      </c>
      <c r="D37" s="5">
        <v>0</v>
      </c>
      <c r="E37" s="18">
        <f t="shared" si="8"/>
        <v>0</v>
      </c>
      <c r="F37" s="7">
        <v>129</v>
      </c>
      <c r="G37" s="15">
        <f t="shared" si="9"/>
        <v>7.0184983677910776E-2</v>
      </c>
      <c r="H37" s="5">
        <v>174</v>
      </c>
      <c r="I37" s="18">
        <f t="shared" si="10"/>
        <v>0.15343915343915343</v>
      </c>
    </row>
    <row r="38" spans="1:9" ht="16.5" customHeight="1" thickTop="1" thickBot="1" x14ac:dyDescent="0.25">
      <c r="A38" s="5" t="s">
        <v>41</v>
      </c>
      <c r="B38" s="7">
        <f t="shared" si="6"/>
        <v>149</v>
      </c>
      <c r="C38" s="15">
        <f t="shared" si="7"/>
        <v>2.6997644500815366E-2</v>
      </c>
      <c r="D38" s="5">
        <v>0</v>
      </c>
      <c r="E38" s="18">
        <f t="shared" si="8"/>
        <v>0</v>
      </c>
      <c r="F38" s="7">
        <v>45</v>
      </c>
      <c r="G38" s="15">
        <f t="shared" si="9"/>
        <v>2.4483133841131665E-2</v>
      </c>
      <c r="H38" s="5">
        <v>104</v>
      </c>
      <c r="I38" s="18">
        <f t="shared" si="10"/>
        <v>9.1710758377425039E-2</v>
      </c>
    </row>
    <row r="39" spans="1:9" ht="16.5" customHeight="1" thickTop="1" thickBot="1" x14ac:dyDescent="0.25">
      <c r="A39" s="5" t="s">
        <v>42</v>
      </c>
      <c r="B39" s="7">
        <f t="shared" si="6"/>
        <v>30</v>
      </c>
      <c r="C39" s="15">
        <f t="shared" si="7"/>
        <v>5.4357673491574558E-3</v>
      </c>
      <c r="D39" s="5">
        <v>0</v>
      </c>
      <c r="E39" s="18">
        <f t="shared" si="8"/>
        <v>0</v>
      </c>
      <c r="F39" s="7">
        <v>7</v>
      </c>
      <c r="G39" s="15">
        <f t="shared" si="9"/>
        <v>3.8084874863982591E-3</v>
      </c>
      <c r="H39" s="5">
        <v>23</v>
      </c>
      <c r="I39" s="18">
        <f t="shared" si="10"/>
        <v>2.0282186948853614E-2</v>
      </c>
    </row>
    <row r="40" spans="1:9" ht="16.5" customHeight="1" thickTop="1" thickBot="1" x14ac:dyDescent="0.25">
      <c r="A40" s="5" t="s">
        <v>43</v>
      </c>
      <c r="B40" s="23">
        <v>23.09</v>
      </c>
      <c r="C40" s="11"/>
      <c r="D40" s="25">
        <v>18.010000000000002</v>
      </c>
      <c r="E40" s="27"/>
      <c r="F40" s="23">
        <v>24.5</v>
      </c>
      <c r="G40" s="43">
        <f t="shared" si="9"/>
        <v>1.3329706202393906E-2</v>
      </c>
      <c r="H40" s="25">
        <v>30.46</v>
      </c>
      <c r="I40" s="27">
        <f t="shared" si="10"/>
        <v>2.6860670194003528E-2</v>
      </c>
    </row>
    <row r="41" spans="1:9" ht="16.5" customHeight="1" thickTop="1" thickBot="1" x14ac:dyDescent="0.25">
      <c r="A41" s="5" t="s">
        <v>44</v>
      </c>
      <c r="B41" s="7">
        <v>20</v>
      </c>
      <c r="C41" s="7"/>
      <c r="D41" s="5">
        <v>18</v>
      </c>
      <c r="E41" s="27"/>
      <c r="F41" s="7">
        <v>22</v>
      </c>
      <c r="G41" s="43">
        <f t="shared" si="9"/>
        <v>1.1969532100108813E-2</v>
      </c>
      <c r="H41" s="5">
        <v>27</v>
      </c>
      <c r="I41" s="27">
        <f t="shared" si="10"/>
        <v>2.3809523809523808E-2</v>
      </c>
    </row>
    <row r="42" spans="1:9" ht="16.5" customHeight="1" thickTop="1" thickBot="1" x14ac:dyDescent="0.25">
      <c r="A42" s="20" t="s">
        <v>45</v>
      </c>
      <c r="B42" s="11"/>
      <c r="C42" s="11"/>
      <c r="D42" s="24">
        <v>23.29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3.3672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  <ignoredErrors>
    <ignoredError sqref="B28" formula="1"/>
    <ignoredError sqref="D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J1" sqref="J1:P1048576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41" t="s">
        <v>60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40" t="s">
        <v>8</v>
      </c>
      <c r="B4" s="10">
        <f>+D4+F4+H4</f>
        <v>5543</v>
      </c>
      <c r="C4" s="8"/>
      <c r="D4" s="9">
        <f>D6+D7</f>
        <v>2440</v>
      </c>
      <c r="E4" s="9"/>
      <c r="F4" s="10">
        <f>F6+F7</f>
        <v>1914</v>
      </c>
      <c r="G4" s="10"/>
      <c r="H4" s="9">
        <f>H6+H7</f>
        <v>1189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3317</v>
      </c>
      <c r="C6" s="15">
        <f>B6/$B$4</f>
        <v>0.59841241205123574</v>
      </c>
      <c r="D6" s="5">
        <v>1475</v>
      </c>
      <c r="E6" s="18">
        <f>D6/$D$4</f>
        <v>0.60450819672131151</v>
      </c>
      <c r="F6" s="7">
        <v>1129</v>
      </c>
      <c r="G6" s="15">
        <f>F6/$F$4</f>
        <v>0.58986415882967602</v>
      </c>
      <c r="H6" s="5">
        <v>713</v>
      </c>
      <c r="I6" s="18">
        <f>H6/$H$4</f>
        <v>0.59966358284272503</v>
      </c>
    </row>
    <row r="7" spans="1:9" ht="16.5" customHeight="1" thickTop="1" thickBot="1" x14ac:dyDescent="0.25">
      <c r="A7" s="5" t="s">
        <v>11</v>
      </c>
      <c r="B7" s="7">
        <f>+D7+F7+H7</f>
        <v>2226</v>
      </c>
      <c r="C7" s="15">
        <f>B7/$B$4</f>
        <v>0.4015875879487642</v>
      </c>
      <c r="D7" s="5">
        <v>965</v>
      </c>
      <c r="E7" s="18">
        <f>D7/$D$4</f>
        <v>0.39549180327868855</v>
      </c>
      <c r="F7" s="7">
        <v>785</v>
      </c>
      <c r="G7" s="15">
        <f>F7/$F$4</f>
        <v>0.41013584117032392</v>
      </c>
      <c r="H7" s="5">
        <v>476</v>
      </c>
      <c r="I7" s="18">
        <f>H7/$H$4</f>
        <v>0.40033641715727503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4124</v>
      </c>
      <c r="C9" s="15">
        <f>B9/(B17-B16)</f>
        <v>0.7816527672479151</v>
      </c>
      <c r="D9" s="5">
        <v>1861</v>
      </c>
      <c r="E9" s="18">
        <f>D9/(D17-D16)</f>
        <v>0.79191489361702128</v>
      </c>
      <c r="F9" s="7">
        <v>1423</v>
      </c>
      <c r="G9" s="15">
        <f>F9/(F17-F16)</f>
        <v>0.77547683923705724</v>
      </c>
      <c r="H9" s="5">
        <v>840</v>
      </c>
      <c r="I9" s="18">
        <f>H9/(H17-H16)</f>
        <v>0.76993583868010995</v>
      </c>
    </row>
    <row r="10" spans="1:9" ht="16.5" customHeight="1" thickTop="1" thickBot="1" x14ac:dyDescent="0.25">
      <c r="A10" s="5" t="s">
        <v>14</v>
      </c>
      <c r="B10" s="7">
        <f t="shared" si="0"/>
        <v>560</v>
      </c>
      <c r="C10" s="15">
        <f>B10/(B17-B16)</f>
        <v>0.10614101592115238</v>
      </c>
      <c r="D10" s="5">
        <v>254</v>
      </c>
      <c r="E10" s="18">
        <f>D10/(D17-D16)</f>
        <v>0.10808510638297872</v>
      </c>
      <c r="F10" s="7">
        <v>217</v>
      </c>
      <c r="G10" s="15">
        <f>F10/(F17-F16)</f>
        <v>0.11825613079019073</v>
      </c>
      <c r="H10" s="5">
        <v>89</v>
      </c>
      <c r="I10" s="18">
        <f>H10/(H17-H16)</f>
        <v>8.1576535288725938E-2</v>
      </c>
    </row>
    <row r="11" spans="1:9" ht="16.5" customHeight="1" thickTop="1" thickBot="1" x14ac:dyDescent="0.25">
      <c r="A11" s="5" t="s">
        <v>15</v>
      </c>
      <c r="B11" s="7">
        <f t="shared" si="0"/>
        <v>258</v>
      </c>
      <c r="C11" s="15">
        <f>B11/(B17-B16)</f>
        <v>4.890068233510235E-2</v>
      </c>
      <c r="D11" s="5">
        <v>113</v>
      </c>
      <c r="E11" s="18">
        <f>D11/(D17-D16)</f>
        <v>4.8085106382978721E-2</v>
      </c>
      <c r="F11" s="7">
        <v>89</v>
      </c>
      <c r="G11" s="15">
        <f>F11/(F17-F16)</f>
        <v>4.8501362397820165E-2</v>
      </c>
      <c r="H11" s="5">
        <v>56</v>
      </c>
      <c r="I11" s="18">
        <f>H11/(H17-H16)</f>
        <v>5.1329055912007336E-2</v>
      </c>
    </row>
    <row r="12" spans="1:9" ht="16.5" customHeight="1" thickTop="1" thickBot="1" x14ac:dyDescent="0.25">
      <c r="A12" s="5" t="s">
        <v>16</v>
      </c>
      <c r="B12" s="7">
        <f t="shared" si="0"/>
        <v>148</v>
      </c>
      <c r="C12" s="15">
        <f>B12/(B17-B16)</f>
        <v>2.8051554207733132E-2</v>
      </c>
      <c r="D12" s="5">
        <v>67</v>
      </c>
      <c r="E12" s="18">
        <f>D12/(D17-D16)</f>
        <v>2.8510638297872339E-2</v>
      </c>
      <c r="F12" s="7">
        <v>53</v>
      </c>
      <c r="G12" s="15">
        <f>F12/(F17-F16)</f>
        <v>2.888283378746594E-2</v>
      </c>
      <c r="H12" s="5">
        <v>28</v>
      </c>
      <c r="I12" s="18">
        <f>H12/(H17-H16)</f>
        <v>2.5664527956003668E-2</v>
      </c>
    </row>
    <row r="13" spans="1:9" ht="16.5" customHeight="1" thickTop="1" thickBot="1" x14ac:dyDescent="0.25">
      <c r="A13" s="5" t="s">
        <v>17</v>
      </c>
      <c r="B13" s="7">
        <f t="shared" si="0"/>
        <v>61</v>
      </c>
      <c r="C13" s="15">
        <f>B13/(B17-B16)</f>
        <v>1.1561789234268385E-2</v>
      </c>
      <c r="D13" s="5">
        <v>29</v>
      </c>
      <c r="E13" s="18">
        <f>D13/(D17-D16)</f>
        <v>1.2340425531914894E-2</v>
      </c>
      <c r="F13" s="7">
        <v>21</v>
      </c>
      <c r="G13" s="15">
        <f>F13/(F17-F16)</f>
        <v>1.1444141689373298E-2</v>
      </c>
      <c r="H13" s="5">
        <v>11</v>
      </c>
      <c r="I13" s="18">
        <f>H13/(H17-H16)</f>
        <v>1.0082493125572869E-2</v>
      </c>
    </row>
    <row r="14" spans="1:9" ht="16.5" customHeight="1" thickTop="1" thickBot="1" x14ac:dyDescent="0.25">
      <c r="A14" s="5" t="s">
        <v>56</v>
      </c>
      <c r="B14" s="7">
        <f>+D14+F14+H14</f>
        <v>8</v>
      </c>
      <c r="C14" s="15">
        <f>B14/(B17-B16)</f>
        <v>1.5163002274450341E-3</v>
      </c>
      <c r="D14" s="5">
        <v>4</v>
      </c>
      <c r="E14" s="18">
        <f>D14/(D17-D16)</f>
        <v>1.7021276595744681E-3</v>
      </c>
      <c r="F14" s="7">
        <v>4</v>
      </c>
      <c r="G14" s="15">
        <f>F14/(F17-F16)</f>
        <v>2.1798365122615805E-3</v>
      </c>
      <c r="H14" s="5">
        <v>0</v>
      </c>
      <c r="I14" s="18">
        <f>H14/(H17-H16)</f>
        <v>0</v>
      </c>
    </row>
    <row r="15" spans="1:9" ht="16.5" customHeight="1" thickTop="1" thickBot="1" x14ac:dyDescent="0.25">
      <c r="A15" s="5" t="s">
        <v>18</v>
      </c>
      <c r="B15" s="7">
        <f t="shared" si="0"/>
        <v>117</v>
      </c>
      <c r="C15" s="15">
        <f>B15/(B17-B16)</f>
        <v>2.2175890826383625E-2</v>
      </c>
      <c r="D15" s="5">
        <v>22</v>
      </c>
      <c r="E15" s="18">
        <f>D15/(D17-D16)</f>
        <v>9.3617021276595751E-3</v>
      </c>
      <c r="F15" s="7">
        <v>28</v>
      </c>
      <c r="G15" s="15">
        <f>F15/(F17-F16)</f>
        <v>1.5258855585831062E-2</v>
      </c>
      <c r="H15" s="5">
        <v>67</v>
      </c>
      <c r="I15" s="18">
        <f>H15/(H17-H16)</f>
        <v>6.1411549037580199E-2</v>
      </c>
    </row>
    <row r="16" spans="1:9" ht="16.5" customHeight="1" thickTop="1" thickBot="1" x14ac:dyDescent="0.25">
      <c r="A16" s="5" t="s">
        <v>19</v>
      </c>
      <c r="B16" s="7">
        <f t="shared" si="0"/>
        <v>267</v>
      </c>
      <c r="C16" s="16"/>
      <c r="D16" s="5">
        <v>90</v>
      </c>
      <c r="E16" s="22"/>
      <c r="F16" s="7">
        <v>79</v>
      </c>
      <c r="G16" s="11"/>
      <c r="H16" s="5">
        <v>98</v>
      </c>
      <c r="I16" s="3"/>
    </row>
    <row r="17" spans="1:9" ht="16.5" customHeight="1" thickTop="1" thickBot="1" x14ac:dyDescent="0.25">
      <c r="A17" s="5" t="s">
        <v>20</v>
      </c>
      <c r="B17" s="7">
        <f>SUM(B9:B16)</f>
        <v>5543</v>
      </c>
      <c r="C17" s="16"/>
      <c r="D17" s="12">
        <f>SUM(D9:D16)</f>
        <v>2440</v>
      </c>
      <c r="E17" s="3"/>
      <c r="F17" s="7">
        <f>SUM(F9:F16)</f>
        <v>1914</v>
      </c>
      <c r="G17" s="11"/>
      <c r="H17" s="12">
        <f>SUM(H9:H16)</f>
        <v>1189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4411</v>
      </c>
      <c r="C19" s="15">
        <f>B19/$B$4</f>
        <v>0.7957784593180588</v>
      </c>
      <c r="D19" s="13">
        <v>2361</v>
      </c>
      <c r="E19" s="18">
        <f>D19/$D$4</f>
        <v>0.96762295081967209</v>
      </c>
      <c r="F19" s="7">
        <v>1442</v>
      </c>
      <c r="G19" s="15">
        <f>F19/$F$4</f>
        <v>0.75339602925809823</v>
      </c>
      <c r="H19" s="5">
        <f>533+75</f>
        <v>608</v>
      </c>
      <c r="I19" s="18">
        <f>H19/$H$4</f>
        <v>0.51135407905803199</v>
      </c>
    </row>
    <row r="20" spans="1:9" ht="16.5" customHeight="1" thickTop="1" thickBot="1" x14ac:dyDescent="0.25">
      <c r="A20" s="12" t="s">
        <v>23</v>
      </c>
      <c r="B20" s="7">
        <f>+D20+F20+H20</f>
        <v>1132</v>
      </c>
      <c r="C20" s="15">
        <f>B20/$B$4</f>
        <v>0.20422154068194118</v>
      </c>
      <c r="D20" s="5">
        <v>79</v>
      </c>
      <c r="E20" s="18">
        <f>D20/$D$4</f>
        <v>3.2377049180327869E-2</v>
      </c>
      <c r="F20" s="7">
        <v>472</v>
      </c>
      <c r="G20" s="15">
        <f>F20/$F$4</f>
        <v>0.24660397074190177</v>
      </c>
      <c r="H20" s="5">
        <v>581</v>
      </c>
      <c r="I20" s="18">
        <f>H20/$H$4</f>
        <v>0.48864592094196801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2511</v>
      </c>
      <c r="C22" s="15">
        <f t="shared" ref="C22:C30" si="2">B22/$B$4</f>
        <v>0.45300378856215046</v>
      </c>
      <c r="D22" s="5">
        <v>1080</v>
      </c>
      <c r="E22" s="18">
        <f t="shared" ref="E22:E30" si="3">D22/$D$4</f>
        <v>0.44262295081967212</v>
      </c>
      <c r="F22" s="7">
        <v>895</v>
      </c>
      <c r="G22" s="15">
        <f>F22/$F$4</f>
        <v>0.46760710553814</v>
      </c>
      <c r="H22" s="5">
        <v>536</v>
      </c>
      <c r="I22" s="18">
        <f t="shared" ref="I22:I30" si="4">H22/$H$4</f>
        <v>0.45079899074852819</v>
      </c>
    </row>
    <row r="23" spans="1:9" ht="16.5" customHeight="1" thickTop="1" thickBot="1" x14ac:dyDescent="0.25">
      <c r="A23" s="5" t="s">
        <v>26</v>
      </c>
      <c r="B23" s="7">
        <f t="shared" si="1"/>
        <v>1580</v>
      </c>
      <c r="C23" s="15">
        <f t="shared" si="2"/>
        <v>0.28504419989175539</v>
      </c>
      <c r="D23" s="5">
        <v>784</v>
      </c>
      <c r="E23" s="18">
        <f t="shared" si="3"/>
        <v>0.32131147540983607</v>
      </c>
      <c r="F23" s="7">
        <v>595</v>
      </c>
      <c r="G23" s="15">
        <f t="shared" ref="G23:G30" si="5">F23/$F$4</f>
        <v>0.31086729362591431</v>
      </c>
      <c r="H23" s="5">
        <v>201</v>
      </c>
      <c r="I23" s="18">
        <f t="shared" si="4"/>
        <v>0.16904962153069805</v>
      </c>
    </row>
    <row r="24" spans="1:9" ht="16.5" customHeight="1" thickTop="1" thickBot="1" x14ac:dyDescent="0.25">
      <c r="A24" s="5" t="s">
        <v>27</v>
      </c>
      <c r="B24" s="7">
        <f t="shared" si="1"/>
        <v>413</v>
      </c>
      <c r="C24" s="15">
        <f t="shared" si="2"/>
        <v>7.4508388959047447E-2</v>
      </c>
      <c r="D24" s="5">
        <v>177</v>
      </c>
      <c r="E24" s="18">
        <f t="shared" si="3"/>
        <v>7.2540983606557377E-2</v>
      </c>
      <c r="F24" s="7">
        <v>144</v>
      </c>
      <c r="G24" s="15">
        <f t="shared" si="5"/>
        <v>7.5235109717868343E-2</v>
      </c>
      <c r="H24" s="5">
        <v>92</v>
      </c>
      <c r="I24" s="18">
        <f t="shared" si="4"/>
        <v>7.7375946173254842E-2</v>
      </c>
    </row>
    <row r="25" spans="1:9" ht="16.5" customHeight="1" thickTop="1" thickBot="1" x14ac:dyDescent="0.25">
      <c r="A25" s="5" t="s">
        <v>28</v>
      </c>
      <c r="B25" s="7">
        <f t="shared" si="1"/>
        <v>361</v>
      </c>
      <c r="C25" s="15">
        <f t="shared" si="2"/>
        <v>6.5127187443622586E-2</v>
      </c>
      <c r="D25" s="5">
        <v>164</v>
      </c>
      <c r="E25" s="18">
        <f t="shared" si="3"/>
        <v>6.7213114754098358E-2</v>
      </c>
      <c r="F25" s="7">
        <v>136</v>
      </c>
      <c r="G25" s="15">
        <f t="shared" si="5"/>
        <v>7.1055381400208992E-2</v>
      </c>
      <c r="H25" s="5">
        <v>61</v>
      </c>
      <c r="I25" s="18">
        <f t="shared" si="4"/>
        <v>5.1303616484440706E-2</v>
      </c>
    </row>
    <row r="26" spans="1:9" ht="16.5" customHeight="1" thickTop="1" thickBot="1" x14ac:dyDescent="0.25">
      <c r="A26" s="5" t="s">
        <v>29</v>
      </c>
      <c r="B26" s="7">
        <f t="shared" si="1"/>
        <v>426</v>
      </c>
      <c r="C26" s="15">
        <f t="shared" si="2"/>
        <v>7.6853689337903666E-2</v>
      </c>
      <c r="D26" s="5">
        <v>181</v>
      </c>
      <c r="E26" s="18">
        <f t="shared" si="3"/>
        <v>7.4180327868852453E-2</v>
      </c>
      <c r="F26" s="7">
        <v>89</v>
      </c>
      <c r="G26" s="15">
        <f t="shared" si="5"/>
        <v>4.649947753396029E-2</v>
      </c>
      <c r="H26" s="5">
        <f>H28-SUM(H22:H25)</f>
        <v>156</v>
      </c>
      <c r="I26" s="18">
        <f t="shared" si="4"/>
        <v>0.1312026913372582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2"/>
        <v>0</v>
      </c>
      <c r="D27" s="5">
        <v>0</v>
      </c>
      <c r="E27" s="18">
        <f t="shared" si="3"/>
        <v>0</v>
      </c>
      <c r="F27" s="7">
        <v>0</v>
      </c>
      <c r="G27" s="15">
        <f t="shared" si="5"/>
        <v>0</v>
      </c>
      <c r="H27" s="5">
        <v>0</v>
      </c>
      <c r="I27" s="18">
        <f t="shared" si="4"/>
        <v>0</v>
      </c>
    </row>
    <row r="28" spans="1:9" ht="16.5" customHeight="1" thickTop="1" thickBot="1" x14ac:dyDescent="0.25">
      <c r="A28" s="5" t="s">
        <v>31</v>
      </c>
      <c r="B28" s="7">
        <f>SUM(B22:B27)</f>
        <v>5291</v>
      </c>
      <c r="C28" s="15">
        <f t="shared" si="2"/>
        <v>0.95453725419447955</v>
      </c>
      <c r="D28" s="12">
        <f>SUM(D22:D27)</f>
        <v>2386</v>
      </c>
      <c r="E28" s="18">
        <f t="shared" si="3"/>
        <v>0.97786885245901645</v>
      </c>
      <c r="F28" s="7">
        <f>SUM(F22:F27)</f>
        <v>1859</v>
      </c>
      <c r="G28" s="15">
        <f t="shared" si="5"/>
        <v>0.97126436781609193</v>
      </c>
      <c r="H28" s="12">
        <v>1046</v>
      </c>
      <c r="I28" s="18">
        <f t="shared" si="4"/>
        <v>0.87973086627417996</v>
      </c>
    </row>
    <row r="29" spans="1:9" ht="16.5" customHeight="1" thickTop="1" thickBot="1" x14ac:dyDescent="0.25">
      <c r="A29" s="5" t="s">
        <v>32</v>
      </c>
      <c r="B29" s="7">
        <f>+D29+F29+H29</f>
        <v>131</v>
      </c>
      <c r="C29" s="15">
        <f t="shared" si="2"/>
        <v>2.3633411510012629E-2</v>
      </c>
      <c r="D29" s="5">
        <v>30</v>
      </c>
      <c r="E29" s="18">
        <f t="shared" si="3"/>
        <v>1.2295081967213115E-2</v>
      </c>
      <c r="F29" s="7">
        <v>26</v>
      </c>
      <c r="G29" s="15">
        <f t="shared" si="5"/>
        <v>1.3584117032392894E-2</v>
      </c>
      <c r="H29" s="5">
        <v>75</v>
      </c>
      <c r="I29" s="18">
        <f t="shared" si="4"/>
        <v>6.3078216989066446E-2</v>
      </c>
    </row>
    <row r="30" spans="1:9" ht="16.5" customHeight="1" thickTop="1" thickBot="1" x14ac:dyDescent="0.25">
      <c r="A30" s="5" t="s">
        <v>33</v>
      </c>
      <c r="B30" s="7">
        <f>+D30+F30+H30</f>
        <v>121</v>
      </c>
      <c r="C30" s="15">
        <f t="shared" si="2"/>
        <v>2.1829334295507846E-2</v>
      </c>
      <c r="D30" s="5">
        <v>24</v>
      </c>
      <c r="E30" s="18">
        <f t="shared" si="3"/>
        <v>9.8360655737704927E-3</v>
      </c>
      <c r="F30" s="7">
        <v>29</v>
      </c>
      <c r="G30" s="15">
        <f t="shared" si="5"/>
        <v>1.5151515151515152E-2</v>
      </c>
      <c r="H30" s="5">
        <v>68</v>
      </c>
      <c r="I30" s="18">
        <f t="shared" si="4"/>
        <v>5.7190916736753576E-2</v>
      </c>
    </row>
    <row r="31" spans="1:9" ht="16.5" customHeight="1" thickTop="1" thickBot="1" x14ac:dyDescent="0.25">
      <c r="A31" s="5" t="s">
        <v>34</v>
      </c>
      <c r="B31" s="7">
        <f>SUM(B28:B30)</f>
        <v>5543</v>
      </c>
      <c r="C31" s="16"/>
      <c r="D31" s="12">
        <f>SUM(D28:D30)</f>
        <v>2440</v>
      </c>
      <c r="E31" s="17"/>
      <c r="F31" s="7">
        <f>SUM(F28:F30)</f>
        <v>1914</v>
      </c>
      <c r="G31" s="11"/>
      <c r="H31" s="12">
        <f>SUM(H28:H30)</f>
        <v>1189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4</v>
      </c>
      <c r="C33" s="15">
        <f t="shared" ref="C33:C39" si="7">B33/$B$4</f>
        <v>7.216308858019123E-4</v>
      </c>
      <c r="D33" s="5">
        <v>4</v>
      </c>
      <c r="E33" s="18">
        <f t="shared" ref="E33:E39" si="8">D33/$D$4</f>
        <v>1.639344262295082E-3</v>
      </c>
      <c r="F33" s="7">
        <v>0</v>
      </c>
      <c r="G33" s="15">
        <f t="shared" ref="G33:G39" si="9">F33/$F$4</f>
        <v>0</v>
      </c>
      <c r="H33" s="5">
        <v>0</v>
      </c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3683</v>
      </c>
      <c r="C34" s="15">
        <f t="shared" si="7"/>
        <v>0.66444163810211077</v>
      </c>
      <c r="D34" s="13">
        <v>2430</v>
      </c>
      <c r="E34" s="18">
        <f t="shared" si="8"/>
        <v>0.99590163934426235</v>
      </c>
      <c r="F34" s="7">
        <v>1067</v>
      </c>
      <c r="G34" s="15">
        <f t="shared" si="9"/>
        <v>0.55747126436781613</v>
      </c>
      <c r="H34" s="5">
        <v>186</v>
      </c>
      <c r="I34" s="18">
        <f t="shared" si="10"/>
        <v>0.15643397813288479</v>
      </c>
    </row>
    <row r="35" spans="1:9" ht="16.5" customHeight="1" thickTop="1" thickBot="1" x14ac:dyDescent="0.25">
      <c r="A35" s="5" t="s">
        <v>38</v>
      </c>
      <c r="B35" s="7">
        <f t="shared" si="6"/>
        <v>423</v>
      </c>
      <c r="C35" s="15">
        <f t="shared" si="7"/>
        <v>7.6312466173552224E-2</v>
      </c>
      <c r="D35" s="5">
        <v>2</v>
      </c>
      <c r="E35" s="18">
        <f t="shared" si="8"/>
        <v>8.1967213114754098E-4</v>
      </c>
      <c r="F35" s="7">
        <v>202</v>
      </c>
      <c r="G35" s="15">
        <f t="shared" si="9"/>
        <v>0.10553814002089865</v>
      </c>
      <c r="H35" s="5">
        <v>219</v>
      </c>
      <c r="I35" s="18">
        <f t="shared" si="10"/>
        <v>0.18418839360807401</v>
      </c>
    </row>
    <row r="36" spans="1:9" ht="16.5" customHeight="1" thickTop="1" thickBot="1" x14ac:dyDescent="0.25">
      <c r="A36" s="5" t="s">
        <v>39</v>
      </c>
      <c r="B36" s="7">
        <f t="shared" si="6"/>
        <v>905</v>
      </c>
      <c r="C36" s="15">
        <f t="shared" si="7"/>
        <v>0.16326898791268266</v>
      </c>
      <c r="D36" s="5">
        <v>4</v>
      </c>
      <c r="E36" s="18">
        <f t="shared" si="8"/>
        <v>1.639344262295082E-3</v>
      </c>
      <c r="F36" s="7">
        <v>433</v>
      </c>
      <c r="G36" s="15">
        <f t="shared" si="9"/>
        <v>0.22622779519331243</v>
      </c>
      <c r="H36" s="5">
        <v>468</v>
      </c>
      <c r="I36" s="18">
        <f t="shared" si="10"/>
        <v>0.39360807401177461</v>
      </c>
    </row>
    <row r="37" spans="1:9" ht="16.5" customHeight="1" thickTop="1" thickBot="1" x14ac:dyDescent="0.25">
      <c r="A37" s="5" t="s">
        <v>40</v>
      </c>
      <c r="B37" s="7">
        <f t="shared" si="6"/>
        <v>340</v>
      </c>
      <c r="C37" s="15">
        <f t="shared" si="7"/>
        <v>6.1338625293162551E-2</v>
      </c>
      <c r="D37" s="5">
        <v>0</v>
      </c>
      <c r="E37" s="18">
        <f t="shared" si="8"/>
        <v>0</v>
      </c>
      <c r="F37" s="7">
        <v>142</v>
      </c>
      <c r="G37" s="15">
        <f t="shared" si="9"/>
        <v>7.4190177638453494E-2</v>
      </c>
      <c r="H37" s="5">
        <v>198</v>
      </c>
      <c r="I37" s="18">
        <f t="shared" si="10"/>
        <v>0.16652649285113541</v>
      </c>
    </row>
    <row r="38" spans="1:9" ht="16.5" customHeight="1" thickTop="1" thickBot="1" x14ac:dyDescent="0.25">
      <c r="A38" s="5" t="s">
        <v>41</v>
      </c>
      <c r="B38" s="7">
        <f t="shared" si="6"/>
        <v>149</v>
      </c>
      <c r="C38" s="15">
        <f t="shared" si="7"/>
        <v>2.6880750496121233E-2</v>
      </c>
      <c r="D38" s="5">
        <v>0</v>
      </c>
      <c r="E38" s="18">
        <f t="shared" si="8"/>
        <v>0</v>
      </c>
      <c r="F38" s="7">
        <v>62</v>
      </c>
      <c r="G38" s="15">
        <f t="shared" si="9"/>
        <v>3.2392894461859979E-2</v>
      </c>
      <c r="H38" s="5">
        <v>87</v>
      </c>
      <c r="I38" s="18">
        <f t="shared" si="10"/>
        <v>7.3170731707317069E-2</v>
      </c>
    </row>
    <row r="39" spans="1:9" ht="16.5" customHeight="1" thickTop="1" thickBot="1" x14ac:dyDescent="0.25">
      <c r="A39" s="5" t="s">
        <v>42</v>
      </c>
      <c r="B39" s="7">
        <f t="shared" si="6"/>
        <v>34</v>
      </c>
      <c r="C39" s="15">
        <f t="shared" si="7"/>
        <v>6.1338625293162544E-3</v>
      </c>
      <c r="D39" s="5">
        <v>0</v>
      </c>
      <c r="E39" s="18">
        <f t="shared" si="8"/>
        <v>0</v>
      </c>
      <c r="F39" s="7">
        <v>7</v>
      </c>
      <c r="G39" s="15">
        <f t="shared" si="9"/>
        <v>3.6572622779519333E-3</v>
      </c>
      <c r="H39" s="5">
        <v>27</v>
      </c>
      <c r="I39" s="18">
        <f t="shared" si="10"/>
        <v>2.2708158116063918E-2</v>
      </c>
    </row>
    <row r="40" spans="1:9" ht="16.5" customHeight="1" thickTop="1" thickBot="1" x14ac:dyDescent="0.25">
      <c r="A40" s="5" t="s">
        <v>43</v>
      </c>
      <c r="B40" s="23"/>
      <c r="C40" s="11"/>
      <c r="D40" s="25">
        <v>17.97</v>
      </c>
      <c r="E40" s="19"/>
      <c r="F40" s="23">
        <v>24.88</v>
      </c>
      <c r="G40" s="11"/>
      <c r="H40" s="25">
        <v>30.45</v>
      </c>
      <c r="I40" s="19"/>
    </row>
    <row r="41" spans="1:9" ht="16.5" customHeight="1" thickTop="1" thickBot="1" x14ac:dyDescent="0.25">
      <c r="A41" s="5" t="s">
        <v>44</v>
      </c>
      <c r="B41" s="7"/>
      <c r="C41" s="7"/>
      <c r="D41" s="5">
        <v>18</v>
      </c>
      <c r="E41" s="5"/>
      <c r="F41" s="7">
        <v>22</v>
      </c>
      <c r="G41" s="7"/>
      <c r="H41" s="5">
        <v>27</v>
      </c>
      <c r="I41" s="5"/>
    </row>
    <row r="42" spans="1:9" ht="16.5" customHeight="1" thickTop="1" thickBot="1" x14ac:dyDescent="0.25">
      <c r="A42" s="20" t="s">
        <v>45</v>
      </c>
      <c r="B42" s="11"/>
      <c r="C42" s="11"/>
      <c r="D42" s="24">
        <v>23.2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3.3730000000000002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ColWidth="10.42578125" defaultRowHeight="16.5" customHeight="1" x14ac:dyDescent="0.2"/>
  <cols>
    <col min="1" max="1" width="25.42578125" style="2" customWidth="1"/>
    <col min="2" max="9" width="10.42578125" style="2" customWidth="1"/>
    <col min="10" max="16384" width="10.42578125" style="2"/>
  </cols>
  <sheetData>
    <row r="1" spans="1:9" ht="16.5" customHeight="1" x14ac:dyDescent="0.2">
      <c r="A1" s="1" t="s">
        <v>57</v>
      </c>
    </row>
    <row r="2" spans="1:9" ht="16.5" customHeight="1" thickBot="1" x14ac:dyDescent="0.25"/>
    <row r="3" spans="1:9" ht="26.25" customHeight="1" thickTop="1" thickBot="1" x14ac:dyDescent="0.25">
      <c r="A3" s="3"/>
      <c r="B3" s="4" t="s">
        <v>0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5" t="s">
        <v>7</v>
      </c>
    </row>
    <row r="4" spans="1:9" ht="16.5" customHeight="1" thickTop="1" thickBot="1" x14ac:dyDescent="0.25">
      <c r="A4" s="6" t="s">
        <v>8</v>
      </c>
      <c r="B4" s="10">
        <f>+D4+F4+H4</f>
        <v>5246</v>
      </c>
      <c r="C4" s="8"/>
      <c r="D4" s="9">
        <f>D6+D7</f>
        <v>2319</v>
      </c>
      <c r="E4" s="9"/>
      <c r="F4" s="10">
        <f>F6+F7</f>
        <v>1809</v>
      </c>
      <c r="G4" s="10"/>
      <c r="H4" s="9">
        <f>H6+H7</f>
        <v>1118</v>
      </c>
      <c r="I4" s="9"/>
    </row>
    <row r="5" spans="1:9" ht="16.5" customHeight="1" thickTop="1" thickBot="1" x14ac:dyDescent="0.25">
      <c r="A5" s="76" t="s">
        <v>9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 thickTop="1" thickBot="1" x14ac:dyDescent="0.25">
      <c r="A6" s="5" t="s">
        <v>10</v>
      </c>
      <c r="B6" s="7">
        <f>+D6+F6+H6</f>
        <v>3246</v>
      </c>
      <c r="C6" s="15">
        <f>B6/$B$4</f>
        <v>0.61875714830346928</v>
      </c>
      <c r="D6" s="5">
        <v>1403</v>
      </c>
      <c r="E6" s="18">
        <f>D6/$D$4</f>
        <v>0.605002156101768</v>
      </c>
      <c r="F6" s="7">
        <v>1115</v>
      </c>
      <c r="G6" s="15">
        <f>F6/$F$4</f>
        <v>0.61636263128800439</v>
      </c>
      <c r="H6" s="5">
        <v>728</v>
      </c>
      <c r="I6" s="18">
        <f>H6/$H$4</f>
        <v>0.65116279069767447</v>
      </c>
    </row>
    <row r="7" spans="1:9" ht="16.5" customHeight="1" thickTop="1" thickBot="1" x14ac:dyDescent="0.25">
      <c r="A7" s="5" t="s">
        <v>11</v>
      </c>
      <c r="B7" s="7">
        <f>+D7+F7+H7</f>
        <v>2000</v>
      </c>
      <c r="C7" s="15">
        <f>B7/$B$4</f>
        <v>0.38124285169653072</v>
      </c>
      <c r="D7" s="5">
        <v>916</v>
      </c>
      <c r="E7" s="18">
        <f>D7/$D$4</f>
        <v>0.394997843898232</v>
      </c>
      <c r="F7" s="7">
        <v>694</v>
      </c>
      <c r="G7" s="15">
        <f>F7/$F$4</f>
        <v>0.38363736871199555</v>
      </c>
      <c r="H7" s="5">
        <v>390</v>
      </c>
      <c r="I7" s="18">
        <f>H7/$H$4</f>
        <v>0.34883720930232559</v>
      </c>
    </row>
    <row r="8" spans="1:9" ht="16.5" customHeight="1" thickTop="1" thickBo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</row>
    <row r="9" spans="1:9" ht="16.5" customHeight="1" thickTop="1" thickBot="1" x14ac:dyDescent="0.25">
      <c r="A9" s="5" t="s">
        <v>58</v>
      </c>
      <c r="B9" s="7">
        <f t="shared" ref="B9:B16" si="0">+D9+F9+H9</f>
        <v>3927</v>
      </c>
      <c r="C9" s="15">
        <f>B9/(B17-B16)</f>
        <v>0.77793185419968303</v>
      </c>
      <c r="D9" s="5">
        <v>1748</v>
      </c>
      <c r="E9" s="18">
        <f>D9/(D17-D16)</f>
        <v>0.76936619718309862</v>
      </c>
      <c r="F9" s="7">
        <v>1360</v>
      </c>
      <c r="G9" s="15">
        <f>F9/(F17-F16)</f>
        <v>0.7784773898111047</v>
      </c>
      <c r="H9" s="5">
        <v>819</v>
      </c>
      <c r="I9" s="18">
        <f>H9/(H17-H16)</f>
        <v>0.79591836734693877</v>
      </c>
    </row>
    <row r="10" spans="1:9" ht="16.5" customHeight="1" thickTop="1" thickBot="1" x14ac:dyDescent="0.25">
      <c r="A10" s="5" t="s">
        <v>14</v>
      </c>
      <c r="B10" s="7">
        <f t="shared" si="0"/>
        <v>598</v>
      </c>
      <c r="C10" s="15">
        <f>B10/(B17-B16)</f>
        <v>0.11846275752773376</v>
      </c>
      <c r="D10" s="5">
        <v>317</v>
      </c>
      <c r="E10" s="18">
        <f>D10/(D17-D16)</f>
        <v>0.13952464788732394</v>
      </c>
      <c r="F10" s="7">
        <v>198</v>
      </c>
      <c r="G10" s="15">
        <f>F10/(F17-F16)</f>
        <v>0.11333714939896966</v>
      </c>
      <c r="H10" s="5">
        <v>83</v>
      </c>
      <c r="I10" s="18">
        <f>H10/(H17-H16)</f>
        <v>8.0660835762876582E-2</v>
      </c>
    </row>
    <row r="11" spans="1:9" ht="16.5" customHeight="1" thickTop="1" thickBot="1" x14ac:dyDescent="0.25">
      <c r="A11" s="5" t="s">
        <v>15</v>
      </c>
      <c r="B11" s="7">
        <f t="shared" si="0"/>
        <v>223</v>
      </c>
      <c r="C11" s="15">
        <f>B11/(B17-B16)</f>
        <v>4.4175911251980983E-2</v>
      </c>
      <c r="D11" s="5">
        <v>92</v>
      </c>
      <c r="E11" s="18">
        <f>D11/(D17-D16)</f>
        <v>4.0492957746478875E-2</v>
      </c>
      <c r="F11" s="7">
        <v>89</v>
      </c>
      <c r="G11" s="15">
        <f>F11/(F17-F16)</f>
        <v>5.0944476244991412E-2</v>
      </c>
      <c r="H11" s="5">
        <v>42</v>
      </c>
      <c r="I11" s="18">
        <f>H11/(H17-H16)</f>
        <v>4.0816326530612242E-2</v>
      </c>
    </row>
    <row r="12" spans="1:9" ht="16.5" customHeight="1" thickTop="1" thickBot="1" x14ac:dyDescent="0.25">
      <c r="A12" s="5" t="s">
        <v>16</v>
      </c>
      <c r="B12" s="7">
        <f t="shared" si="0"/>
        <v>143</v>
      </c>
      <c r="C12" s="15">
        <f>B12/(B17-B16)</f>
        <v>2.8328050713153724E-2</v>
      </c>
      <c r="D12" s="5">
        <v>65</v>
      </c>
      <c r="E12" s="18">
        <f>D12/(D17-D16)</f>
        <v>2.8609154929577465E-2</v>
      </c>
      <c r="F12" s="7">
        <v>56</v>
      </c>
      <c r="G12" s="15">
        <f>F12/(F17-F16)</f>
        <v>3.2054951345163139E-2</v>
      </c>
      <c r="H12" s="5">
        <v>22</v>
      </c>
      <c r="I12" s="18">
        <f>H12/(H17-H16)</f>
        <v>2.1379980563654033E-2</v>
      </c>
    </row>
    <row r="13" spans="1:9" ht="16.5" customHeight="1" thickTop="1" thickBot="1" x14ac:dyDescent="0.25">
      <c r="A13" s="5" t="s">
        <v>17</v>
      </c>
      <c r="B13" s="7">
        <f t="shared" si="0"/>
        <v>55</v>
      </c>
      <c r="C13" s="15">
        <f>B13/(B17-B16)</f>
        <v>1.0895404120443741E-2</v>
      </c>
      <c r="D13" s="5">
        <v>25</v>
      </c>
      <c r="E13" s="18">
        <f>D13/(D17-D16)</f>
        <v>1.1003521126760563E-2</v>
      </c>
      <c r="F13" s="7">
        <v>26</v>
      </c>
      <c r="G13" s="15">
        <f>F13/(F17-F16)</f>
        <v>1.4882655981682884E-2</v>
      </c>
      <c r="H13" s="5">
        <v>4</v>
      </c>
      <c r="I13" s="18">
        <f>H13/(H17-H16)</f>
        <v>3.8872691933916422E-3</v>
      </c>
    </row>
    <row r="14" spans="1:9" ht="16.5" customHeight="1" thickTop="1" thickBot="1" x14ac:dyDescent="0.25">
      <c r="A14" s="5" t="s">
        <v>56</v>
      </c>
      <c r="B14" s="7">
        <f>+D14+F14+H14</f>
        <v>9</v>
      </c>
      <c r="C14" s="15">
        <f>B14/(B17-B16)</f>
        <v>1.7828843106180666E-3</v>
      </c>
      <c r="D14" s="5">
        <v>4</v>
      </c>
      <c r="E14" s="18">
        <f>D14/(D17-D16)</f>
        <v>1.7605633802816902E-3</v>
      </c>
      <c r="F14" s="7">
        <v>4</v>
      </c>
      <c r="G14" s="15">
        <f>F14/(F17-F16)</f>
        <v>2.2896393817973667E-3</v>
      </c>
      <c r="H14" s="5">
        <v>1</v>
      </c>
      <c r="I14" s="18">
        <f>H14/(H17-H16)</f>
        <v>9.7181729834791054E-4</v>
      </c>
    </row>
    <row r="15" spans="1:9" ht="16.5" customHeight="1" thickTop="1" thickBot="1" x14ac:dyDescent="0.25">
      <c r="A15" s="5" t="s">
        <v>18</v>
      </c>
      <c r="B15" s="7">
        <f t="shared" si="0"/>
        <v>93</v>
      </c>
      <c r="C15" s="15">
        <f>B15/(B17-B16)</f>
        <v>1.8423137876386688E-2</v>
      </c>
      <c r="D15" s="5">
        <v>21</v>
      </c>
      <c r="E15" s="18">
        <f>D15/(D17-D16)</f>
        <v>9.2429577464788731E-3</v>
      </c>
      <c r="F15" s="7">
        <v>14</v>
      </c>
      <c r="G15" s="15">
        <f>F15/(F17-F16)</f>
        <v>8.0137378362907848E-3</v>
      </c>
      <c r="H15" s="5">
        <v>58</v>
      </c>
      <c r="I15" s="18">
        <f>H15/(H17-H16)</f>
        <v>5.6365403304178816E-2</v>
      </c>
    </row>
    <row r="16" spans="1:9" ht="16.5" customHeight="1" thickTop="1" thickBot="1" x14ac:dyDescent="0.25">
      <c r="A16" s="5" t="s">
        <v>19</v>
      </c>
      <c r="B16" s="7">
        <f t="shared" si="0"/>
        <v>198</v>
      </c>
      <c r="C16" s="16"/>
      <c r="D16" s="5">
        <v>47</v>
      </c>
      <c r="E16" s="22"/>
      <c r="F16" s="7">
        <v>62</v>
      </c>
      <c r="G16" s="11"/>
      <c r="H16" s="5">
        <v>89</v>
      </c>
      <c r="I16" s="3"/>
    </row>
    <row r="17" spans="1:9" ht="16.5" customHeight="1" thickTop="1" thickBot="1" x14ac:dyDescent="0.25">
      <c r="A17" s="5" t="s">
        <v>20</v>
      </c>
      <c r="B17" s="7">
        <f>SUM(B9:B16)</f>
        <v>5246</v>
      </c>
      <c r="C17" s="16"/>
      <c r="D17" s="12">
        <f>SUM(D9:D16)</f>
        <v>2319</v>
      </c>
      <c r="E17" s="3"/>
      <c r="F17" s="7">
        <f>SUM(F9:F16)</f>
        <v>1809</v>
      </c>
      <c r="G17" s="11"/>
      <c r="H17" s="12">
        <f>SUM(H9:H16)</f>
        <v>1118</v>
      </c>
      <c r="I17" s="3"/>
    </row>
    <row r="18" spans="1:9" ht="16.5" customHeight="1" thickTop="1" thickBot="1" x14ac:dyDescent="0.25">
      <c r="A18" s="76" t="s">
        <v>21</v>
      </c>
      <c r="B18" s="76"/>
      <c r="C18" s="76"/>
      <c r="D18" s="76"/>
      <c r="E18" s="76"/>
      <c r="F18" s="76"/>
      <c r="G18" s="76"/>
      <c r="H18" s="76"/>
      <c r="I18" s="76"/>
    </row>
    <row r="19" spans="1:9" ht="16.5" customHeight="1" thickTop="1" thickBot="1" x14ac:dyDescent="0.25">
      <c r="A19" s="12" t="s">
        <v>22</v>
      </c>
      <c r="B19" s="7">
        <f>+D19+F19+H19</f>
        <v>4158</v>
      </c>
      <c r="C19" s="15">
        <f>B19/$B$4</f>
        <v>0.79260388867708731</v>
      </c>
      <c r="D19" s="13">
        <v>2240</v>
      </c>
      <c r="E19" s="18">
        <f>D19/$D$4</f>
        <v>0.96593359206554552</v>
      </c>
      <c r="F19" s="7">
        <v>1342</v>
      </c>
      <c r="G19" s="15">
        <f>F19/$F$4</f>
        <v>0.74184632393587613</v>
      </c>
      <c r="H19" s="5">
        <f>526+50</f>
        <v>576</v>
      </c>
      <c r="I19" s="18">
        <f>H19/$H$4</f>
        <v>0.51520572450805013</v>
      </c>
    </row>
    <row r="20" spans="1:9" ht="16.5" customHeight="1" thickTop="1" thickBot="1" x14ac:dyDescent="0.25">
      <c r="A20" s="12" t="s">
        <v>23</v>
      </c>
      <c r="B20" s="7">
        <f>+D20+F20+H20</f>
        <v>1088</v>
      </c>
      <c r="C20" s="15">
        <f>B20/$B$4</f>
        <v>0.20739611132291269</v>
      </c>
      <c r="D20" s="5">
        <v>79</v>
      </c>
      <c r="E20" s="18">
        <f>D20/$D$4</f>
        <v>3.4066407934454507E-2</v>
      </c>
      <c r="F20" s="7">
        <v>467</v>
      </c>
      <c r="G20" s="15">
        <f>F20/$F$4</f>
        <v>0.25815367606412382</v>
      </c>
      <c r="H20" s="5">
        <v>542</v>
      </c>
      <c r="I20" s="18">
        <f>H20/$H$4</f>
        <v>0.48479427549194992</v>
      </c>
    </row>
    <row r="21" spans="1:9" ht="16.5" customHeight="1" thickTop="1" thickBot="1" x14ac:dyDescent="0.25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9" ht="16.5" customHeight="1" thickTop="1" thickBot="1" x14ac:dyDescent="0.25">
      <c r="A22" s="5" t="s">
        <v>25</v>
      </c>
      <c r="B22" s="7">
        <f t="shared" ref="B22:B27" si="1">+D22+F22+H22</f>
        <v>2355</v>
      </c>
      <c r="C22" s="15">
        <f t="shared" ref="C22:C30" si="2">B22/$B$4</f>
        <v>0.4489134578726649</v>
      </c>
      <c r="D22" s="5">
        <v>982</v>
      </c>
      <c r="E22" s="18">
        <f t="shared" ref="E22:E30" si="3">D22/$D$4</f>
        <v>0.42345838723587753</v>
      </c>
      <c r="F22" s="7">
        <v>879</v>
      </c>
      <c r="G22" s="15">
        <f>F22/$F$4</f>
        <v>0.48590381426202323</v>
      </c>
      <c r="H22" s="5">
        <v>494</v>
      </c>
      <c r="I22" s="18">
        <f t="shared" ref="I22:I30" si="4">H22/$H$4</f>
        <v>0.44186046511627908</v>
      </c>
    </row>
    <row r="23" spans="1:9" ht="16.5" customHeight="1" thickTop="1" thickBot="1" x14ac:dyDescent="0.25">
      <c r="A23" s="5" t="s">
        <v>26</v>
      </c>
      <c r="B23" s="7">
        <f t="shared" si="1"/>
        <v>1558</v>
      </c>
      <c r="C23" s="15">
        <f t="shared" si="2"/>
        <v>0.29698818147159739</v>
      </c>
      <c r="D23" s="5">
        <v>704</v>
      </c>
      <c r="E23" s="18">
        <f t="shared" si="3"/>
        <v>0.3035791289348857</v>
      </c>
      <c r="F23" s="7">
        <v>588</v>
      </c>
      <c r="G23" s="15">
        <f t="shared" ref="G23:G30" si="5">F23/$F$4</f>
        <v>0.3250414593698176</v>
      </c>
      <c r="H23" s="5">
        <v>266</v>
      </c>
      <c r="I23" s="18">
        <f t="shared" si="4"/>
        <v>0.23792486583184258</v>
      </c>
    </row>
    <row r="24" spans="1:9" ht="16.5" customHeight="1" thickTop="1" thickBot="1" x14ac:dyDescent="0.25">
      <c r="A24" s="5" t="s">
        <v>27</v>
      </c>
      <c r="B24" s="7">
        <f t="shared" si="1"/>
        <v>443</v>
      </c>
      <c r="C24" s="15">
        <f t="shared" si="2"/>
        <v>8.4445291650781545E-2</v>
      </c>
      <c r="D24" s="5">
        <v>241</v>
      </c>
      <c r="E24" s="18">
        <f t="shared" si="3"/>
        <v>0.10392410521776628</v>
      </c>
      <c r="F24" s="7">
        <v>108</v>
      </c>
      <c r="G24" s="15">
        <f t="shared" si="5"/>
        <v>5.9701492537313432E-2</v>
      </c>
      <c r="H24" s="5">
        <v>94</v>
      </c>
      <c r="I24" s="18">
        <f t="shared" si="4"/>
        <v>8.4078711985688726E-2</v>
      </c>
    </row>
    <row r="25" spans="1:9" ht="16.5" customHeight="1" thickTop="1" thickBot="1" x14ac:dyDescent="0.25">
      <c r="A25" s="5" t="s">
        <v>28</v>
      </c>
      <c r="B25" s="7">
        <f t="shared" si="1"/>
        <v>340</v>
      </c>
      <c r="C25" s="15">
        <f t="shared" si="2"/>
        <v>6.4811284788410223E-2</v>
      </c>
      <c r="D25" s="5">
        <v>163</v>
      </c>
      <c r="E25" s="18">
        <f t="shared" si="3"/>
        <v>7.028891763691246E-2</v>
      </c>
      <c r="F25" s="7">
        <v>110</v>
      </c>
      <c r="G25" s="15">
        <f t="shared" si="5"/>
        <v>6.0807075732448868E-2</v>
      </c>
      <c r="H25" s="5">
        <v>67</v>
      </c>
      <c r="I25" s="18">
        <f t="shared" si="4"/>
        <v>5.9928443649373879E-2</v>
      </c>
    </row>
    <row r="26" spans="1:9" ht="16.5" customHeight="1" thickTop="1" thickBot="1" x14ac:dyDescent="0.25">
      <c r="A26" s="5" t="s">
        <v>29</v>
      </c>
      <c r="B26" s="7">
        <f t="shared" si="1"/>
        <v>372</v>
      </c>
      <c r="C26" s="15">
        <f t="shared" si="2"/>
        <v>7.0911170415554711E-2</v>
      </c>
      <c r="D26" s="5">
        <v>177</v>
      </c>
      <c r="E26" s="18">
        <f t="shared" si="3"/>
        <v>7.6326002587322125E-2</v>
      </c>
      <c r="F26" s="7">
        <v>88</v>
      </c>
      <c r="G26" s="15">
        <f t="shared" si="5"/>
        <v>4.8645660585959094E-2</v>
      </c>
      <c r="H26" s="5">
        <f>H28-SUM(H22:H25)</f>
        <v>107</v>
      </c>
      <c r="I26" s="18">
        <f t="shared" si="4"/>
        <v>9.5706618962432918E-2</v>
      </c>
    </row>
    <row r="27" spans="1:9" ht="16.5" customHeight="1" thickTop="1" thickBot="1" x14ac:dyDescent="0.25">
      <c r="A27" s="5" t="s">
        <v>30</v>
      </c>
      <c r="B27" s="7">
        <f t="shared" si="1"/>
        <v>0</v>
      </c>
      <c r="C27" s="15">
        <f t="shared" si="2"/>
        <v>0</v>
      </c>
      <c r="D27" s="5">
        <v>0</v>
      </c>
      <c r="E27" s="18">
        <f t="shared" si="3"/>
        <v>0</v>
      </c>
      <c r="F27" s="7">
        <v>0</v>
      </c>
      <c r="G27" s="15">
        <f t="shared" si="5"/>
        <v>0</v>
      </c>
      <c r="H27" s="5">
        <v>0</v>
      </c>
      <c r="I27" s="18">
        <f t="shared" si="4"/>
        <v>0</v>
      </c>
    </row>
    <row r="28" spans="1:9" ht="16.5" customHeight="1" thickTop="1" thickBot="1" x14ac:dyDescent="0.25">
      <c r="A28" s="5" t="s">
        <v>31</v>
      </c>
      <c r="B28" s="7">
        <f>SUM(B22:B27)</f>
        <v>5068</v>
      </c>
      <c r="C28" s="15">
        <f t="shared" si="2"/>
        <v>0.96606938619900873</v>
      </c>
      <c r="D28" s="7">
        <f>SUM(D22:D27)</f>
        <v>2267</v>
      </c>
      <c r="E28" s="18">
        <f t="shared" si="3"/>
        <v>0.97757654161276408</v>
      </c>
      <c r="F28" s="7">
        <f>SUM(F22:F27)</f>
        <v>1773</v>
      </c>
      <c r="G28" s="15">
        <f t="shared" si="5"/>
        <v>0.98009950248756217</v>
      </c>
      <c r="H28" s="12">
        <v>1028</v>
      </c>
      <c r="I28" s="18">
        <f t="shared" si="4"/>
        <v>0.9194991055456172</v>
      </c>
    </row>
    <row r="29" spans="1:9" ht="16.5" customHeight="1" thickTop="1" thickBot="1" x14ac:dyDescent="0.25">
      <c r="A29" s="5" t="s">
        <v>32</v>
      </c>
      <c r="B29" s="7">
        <f>+D29+F29+H29</f>
        <v>86</v>
      </c>
      <c r="C29" s="15">
        <f t="shared" si="2"/>
        <v>1.6393442622950821E-2</v>
      </c>
      <c r="D29" s="5">
        <v>31</v>
      </c>
      <c r="E29" s="18">
        <f t="shared" si="3"/>
        <v>1.3367830961621389E-2</v>
      </c>
      <c r="F29" s="7">
        <v>23</v>
      </c>
      <c r="G29" s="15">
        <f t="shared" si="5"/>
        <v>1.271420674405749E-2</v>
      </c>
      <c r="H29" s="5">
        <f>16+16</f>
        <v>32</v>
      </c>
      <c r="I29" s="18">
        <f t="shared" si="4"/>
        <v>2.8622540250447227E-2</v>
      </c>
    </row>
    <row r="30" spans="1:9" ht="16.5" customHeight="1" thickTop="1" thickBot="1" x14ac:dyDescent="0.25">
      <c r="A30" s="5" t="s">
        <v>33</v>
      </c>
      <c r="B30" s="7">
        <f>+D30+F30+H30</f>
        <v>92</v>
      </c>
      <c r="C30" s="15">
        <f t="shared" si="2"/>
        <v>1.7537171178040413E-2</v>
      </c>
      <c r="D30" s="5">
        <v>21</v>
      </c>
      <c r="E30" s="18">
        <f t="shared" si="3"/>
        <v>9.0556274256144882E-3</v>
      </c>
      <c r="F30" s="7">
        <v>13</v>
      </c>
      <c r="G30" s="15">
        <f t="shared" si="5"/>
        <v>7.1862907683803209E-3</v>
      </c>
      <c r="H30" s="5">
        <v>58</v>
      </c>
      <c r="I30" s="18">
        <f t="shared" si="4"/>
        <v>5.1878354203935599E-2</v>
      </c>
    </row>
    <row r="31" spans="1:9" ht="16.5" customHeight="1" thickTop="1" thickBot="1" x14ac:dyDescent="0.25">
      <c r="A31" s="5" t="s">
        <v>34</v>
      </c>
      <c r="B31" s="7">
        <f>SUM(B28:B30)</f>
        <v>5246</v>
      </c>
      <c r="C31" s="16"/>
      <c r="D31" s="12">
        <f>SUM(D28:D30)</f>
        <v>2319</v>
      </c>
      <c r="E31" s="17"/>
      <c r="F31" s="7">
        <f>SUM(F28:F30)</f>
        <v>1809</v>
      </c>
      <c r="G31" s="11"/>
      <c r="H31" s="12">
        <f>SUM(H28:H30)</f>
        <v>1118</v>
      </c>
      <c r="I31" s="3"/>
    </row>
    <row r="32" spans="1:9" ht="16.5" customHeight="1" thickTop="1" thickBot="1" x14ac:dyDescent="0.25">
      <c r="A32" s="76" t="s">
        <v>35</v>
      </c>
      <c r="B32" s="76"/>
      <c r="C32" s="76"/>
      <c r="D32" s="76"/>
      <c r="E32" s="76"/>
      <c r="F32" s="76"/>
      <c r="G32" s="76"/>
      <c r="H32" s="76"/>
      <c r="I32" s="76"/>
    </row>
    <row r="33" spans="1:9" ht="16.5" customHeight="1" thickTop="1" thickBot="1" x14ac:dyDescent="0.25">
      <c r="A33" s="5" t="s">
        <v>36</v>
      </c>
      <c r="B33" s="7">
        <f t="shared" ref="B33:B39" si="6">+D33+F33+H33</f>
        <v>0</v>
      </c>
      <c r="C33" s="15">
        <f t="shared" ref="C33:C39" si="7">B33/$B$4</f>
        <v>0</v>
      </c>
      <c r="D33" s="5">
        <v>0</v>
      </c>
      <c r="E33" s="18">
        <f t="shared" ref="E33:E39" si="8">D33/$D$4</f>
        <v>0</v>
      </c>
      <c r="F33" s="7">
        <v>0</v>
      </c>
      <c r="G33" s="15">
        <f t="shared" ref="G33:G39" si="9">F33/$F$4</f>
        <v>0</v>
      </c>
      <c r="H33" s="5">
        <v>0</v>
      </c>
      <c r="I33" s="18">
        <f t="shared" ref="I33:I39" si="10">H33/$H$4</f>
        <v>0</v>
      </c>
    </row>
    <row r="34" spans="1:9" ht="16.5" customHeight="1" thickTop="1" thickBot="1" x14ac:dyDescent="0.25">
      <c r="A34" s="5" t="s">
        <v>37</v>
      </c>
      <c r="B34" s="7">
        <f t="shared" si="6"/>
        <v>3386</v>
      </c>
      <c r="C34" s="15">
        <f t="shared" si="7"/>
        <v>0.64544414792222649</v>
      </c>
      <c r="D34" s="13">
        <v>2312</v>
      </c>
      <c r="E34" s="18">
        <f t="shared" si="8"/>
        <v>0.99698145752479517</v>
      </c>
      <c r="F34" s="7">
        <v>965</v>
      </c>
      <c r="G34" s="15">
        <f t="shared" si="9"/>
        <v>0.53344389165284689</v>
      </c>
      <c r="H34" s="5">
        <v>109</v>
      </c>
      <c r="I34" s="18">
        <f t="shared" si="10"/>
        <v>9.7495527728085868E-2</v>
      </c>
    </row>
    <row r="35" spans="1:9" ht="16.5" customHeight="1" thickTop="1" thickBot="1" x14ac:dyDescent="0.25">
      <c r="A35" s="5" t="s">
        <v>38</v>
      </c>
      <c r="B35" s="7">
        <f t="shared" si="6"/>
        <v>381</v>
      </c>
      <c r="C35" s="15">
        <f t="shared" si="7"/>
        <v>7.2626763248189091E-2</v>
      </c>
      <c r="D35" s="5">
        <v>4</v>
      </c>
      <c r="E35" s="18">
        <f t="shared" si="8"/>
        <v>1.7248814144027599E-3</v>
      </c>
      <c r="F35" s="7">
        <v>207</v>
      </c>
      <c r="G35" s="15">
        <f t="shared" si="9"/>
        <v>0.11442786069651742</v>
      </c>
      <c r="H35" s="5">
        <v>170</v>
      </c>
      <c r="I35" s="18">
        <f t="shared" si="10"/>
        <v>0.15205724508050089</v>
      </c>
    </row>
    <row r="36" spans="1:9" ht="16.5" customHeight="1" thickTop="1" thickBot="1" x14ac:dyDescent="0.25">
      <c r="A36" s="5" t="s">
        <v>39</v>
      </c>
      <c r="B36" s="7">
        <f t="shared" si="6"/>
        <v>882</v>
      </c>
      <c r="C36" s="15">
        <f t="shared" si="7"/>
        <v>0.16812809759817005</v>
      </c>
      <c r="D36" s="5">
        <v>2</v>
      </c>
      <c r="E36" s="18">
        <f t="shared" si="8"/>
        <v>8.6244070720137994E-4</v>
      </c>
      <c r="F36" s="7">
        <v>413</v>
      </c>
      <c r="G36" s="15">
        <f t="shared" si="9"/>
        <v>0.2283029297954671</v>
      </c>
      <c r="H36" s="5">
        <v>467</v>
      </c>
      <c r="I36" s="18">
        <f t="shared" si="10"/>
        <v>0.41771019677996424</v>
      </c>
    </row>
    <row r="37" spans="1:9" ht="16.5" customHeight="1" thickTop="1" thickBot="1" x14ac:dyDescent="0.25">
      <c r="A37" s="5" t="s">
        <v>40</v>
      </c>
      <c r="B37" s="7">
        <f t="shared" si="6"/>
        <v>372</v>
      </c>
      <c r="C37" s="15">
        <f t="shared" si="7"/>
        <v>7.0911170415554711E-2</v>
      </c>
      <c r="D37" s="5">
        <v>0</v>
      </c>
      <c r="E37" s="18">
        <f t="shared" si="8"/>
        <v>0</v>
      </c>
      <c r="F37" s="7">
        <v>150</v>
      </c>
      <c r="G37" s="15">
        <f t="shared" si="9"/>
        <v>8.2918739635157543E-2</v>
      </c>
      <c r="H37" s="5">
        <v>222</v>
      </c>
      <c r="I37" s="18">
        <f t="shared" si="10"/>
        <v>0.19856887298747763</v>
      </c>
    </row>
    <row r="38" spans="1:9" ht="16.5" customHeight="1" thickTop="1" thickBot="1" x14ac:dyDescent="0.25">
      <c r="A38" s="5" t="s">
        <v>41</v>
      </c>
      <c r="B38" s="7">
        <f t="shared" si="6"/>
        <v>178</v>
      </c>
      <c r="C38" s="15">
        <f t="shared" si="7"/>
        <v>3.393061380099123E-2</v>
      </c>
      <c r="D38" s="5">
        <v>1</v>
      </c>
      <c r="E38" s="18">
        <f t="shared" si="8"/>
        <v>4.3122035360068997E-4</v>
      </c>
      <c r="F38" s="7">
        <v>59</v>
      </c>
      <c r="G38" s="15">
        <f t="shared" si="9"/>
        <v>3.2614704256495299E-2</v>
      </c>
      <c r="H38" s="5">
        <v>118</v>
      </c>
      <c r="I38" s="18">
        <f t="shared" si="10"/>
        <v>0.10554561717352415</v>
      </c>
    </row>
    <row r="39" spans="1:9" ht="16.5" customHeight="1" thickTop="1" thickBot="1" x14ac:dyDescent="0.25">
      <c r="A39" s="5" t="s">
        <v>42</v>
      </c>
      <c r="B39" s="7">
        <f t="shared" si="6"/>
        <v>44</v>
      </c>
      <c r="C39" s="15">
        <f t="shared" si="7"/>
        <v>8.3873427373236751E-3</v>
      </c>
      <c r="D39" s="5">
        <v>0</v>
      </c>
      <c r="E39" s="18">
        <f t="shared" si="8"/>
        <v>0</v>
      </c>
      <c r="F39" s="7">
        <v>15</v>
      </c>
      <c r="G39" s="15">
        <f t="shared" si="9"/>
        <v>8.291873963515755E-3</v>
      </c>
      <c r="H39" s="5">
        <v>29</v>
      </c>
      <c r="I39" s="18">
        <f t="shared" si="10"/>
        <v>2.59391771019678E-2</v>
      </c>
    </row>
    <row r="40" spans="1:9" ht="16.5" customHeight="1" thickTop="1" thickBot="1" x14ac:dyDescent="0.25">
      <c r="A40" s="5" t="s">
        <v>43</v>
      </c>
      <c r="B40" s="23">
        <v>24</v>
      </c>
      <c r="C40" s="11"/>
      <c r="D40" s="25">
        <v>18.010000000000002</v>
      </c>
      <c r="E40" s="19"/>
      <c r="F40" s="23">
        <v>25.34</v>
      </c>
      <c r="G40" s="11"/>
      <c r="H40" s="25">
        <v>32.08</v>
      </c>
      <c r="I40" s="19"/>
    </row>
    <row r="41" spans="1:9" ht="16.5" customHeight="1" thickTop="1" thickBot="1" x14ac:dyDescent="0.25">
      <c r="A41" s="5" t="s">
        <v>44</v>
      </c>
      <c r="B41" s="7">
        <v>20</v>
      </c>
      <c r="C41" s="7"/>
      <c r="D41" s="5">
        <v>18</v>
      </c>
      <c r="E41" s="5"/>
      <c r="F41" s="7">
        <v>22</v>
      </c>
      <c r="G41" s="7"/>
      <c r="H41" s="5">
        <v>29</v>
      </c>
      <c r="I41" s="5"/>
    </row>
    <row r="42" spans="1:9" ht="16.5" customHeight="1" thickTop="1" thickBot="1" x14ac:dyDescent="0.25">
      <c r="A42" s="20" t="s">
        <v>45</v>
      </c>
      <c r="B42" s="11"/>
      <c r="C42" s="11"/>
      <c r="D42" s="24">
        <v>22.51</v>
      </c>
      <c r="E42" s="3"/>
      <c r="F42" s="11"/>
      <c r="G42" s="11"/>
      <c r="H42" s="3"/>
      <c r="I42" s="3"/>
    </row>
    <row r="43" spans="1:9" ht="16.5" customHeight="1" thickTop="1" thickBot="1" x14ac:dyDescent="0.25">
      <c r="A43" s="21" t="s">
        <v>46</v>
      </c>
      <c r="B43" s="11"/>
      <c r="C43" s="11"/>
      <c r="D43" s="24">
        <v>3.2654999999999998</v>
      </c>
      <c r="E43" s="3"/>
      <c r="F43" s="11"/>
      <c r="G43" s="11"/>
      <c r="H43" s="3"/>
      <c r="I43" s="3"/>
    </row>
    <row r="44" spans="1:9" ht="16.5" customHeight="1" thickTop="1" x14ac:dyDescent="0.2">
      <c r="A44" s="2" t="s">
        <v>49</v>
      </c>
    </row>
    <row r="45" spans="1:9" ht="16.5" customHeight="1" x14ac:dyDescent="0.2">
      <c r="A45" s="2" t="s">
        <v>48</v>
      </c>
      <c r="D45"/>
    </row>
    <row r="46" spans="1:9" ht="16.5" customHeight="1" x14ac:dyDescent="0.2">
      <c r="A46" s="66" t="s">
        <v>64</v>
      </c>
    </row>
    <row r="47" spans="1:9" ht="16.5" customHeight="1" x14ac:dyDescent="0.2">
      <c r="A47" s="14" t="s">
        <v>47</v>
      </c>
    </row>
  </sheetData>
  <mergeCells count="5">
    <mergeCell ref="A5:I5"/>
    <mergeCell ref="A8:I8"/>
    <mergeCell ref="A18:I18"/>
    <mergeCell ref="A21:I21"/>
    <mergeCell ref="A32:I32"/>
  </mergeCells>
  <hyperlinks>
    <hyperlink ref="A47" r:id="rId1" display="https://aisnt.ais.oakland.edu/oira/data.htm"/>
  </hyperlinks>
  <pageMargins left="0.45" right="0.38" top="0.51" bottom="0.54" header="0.27" footer="0.28000000000000003"/>
  <pageSetup scale="90" orientation="portrait" r:id="rId2"/>
  <headerFooter alignWithMargins="0">
    <oddFooter>&amp;LD:\OU DATA BOOK\Student Profile\Web\New_2001.xls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FTIACs</vt:lpstr>
      <vt:lpstr>FA18</vt:lpstr>
      <vt:lpstr>FA17</vt:lpstr>
      <vt:lpstr>FA16</vt:lpstr>
      <vt:lpstr>FA15</vt:lpstr>
      <vt:lpstr>FA14</vt:lpstr>
      <vt:lpstr>FA13</vt:lpstr>
      <vt:lpstr>FA12</vt:lpstr>
      <vt:lpstr>FA11</vt:lpstr>
      <vt:lpstr>FA10</vt:lpstr>
      <vt:lpstr>FA09</vt:lpstr>
      <vt:lpstr>FA08</vt:lpstr>
      <vt:lpstr>FA07</vt:lpstr>
      <vt:lpstr>FA06</vt:lpstr>
      <vt:lpstr>'FA06'!Print_Area</vt:lpstr>
      <vt:lpstr>'FA07'!Print_Area</vt:lpstr>
      <vt:lpstr>'FA08'!Print_Area</vt:lpstr>
      <vt:lpstr>'FA09'!Print_Area</vt:lpstr>
      <vt:lpstr>'FA10'!Print_Area</vt:lpstr>
      <vt:lpstr>'FA11'!Print_Area</vt:lpstr>
      <vt:lpstr>'FA12'!Print_Area</vt:lpstr>
      <vt:lpstr>'FA13'!Print_Area</vt:lpstr>
      <vt:lpstr>'FA14'!Print_Area</vt:lpstr>
      <vt:lpstr>'FA15'!Print_Area</vt:lpstr>
      <vt:lpstr>'FA16'!Print_Area</vt:lpstr>
      <vt:lpstr>'FA17'!Print_Area</vt:lpstr>
      <vt:lpstr>'FA18'!Print_Area</vt:lpstr>
      <vt:lpstr>FTIACs!Print_Area</vt:lpstr>
      <vt:lpstr>FTIACs!Print_Titles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Gale</dc:creator>
  <cp:lastModifiedBy>Taeko Yokoyama</cp:lastModifiedBy>
  <cp:lastPrinted>2013-11-07T22:15:14Z</cp:lastPrinted>
  <dcterms:created xsi:type="dcterms:W3CDTF">2001-10-19T17:35:59Z</dcterms:created>
  <dcterms:modified xsi:type="dcterms:W3CDTF">2018-10-04T20:02:58Z</dcterms:modified>
</cp:coreProperties>
</file>